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filterPrivacy="1" defaultThemeVersion="166925"/>
  <xr:revisionPtr revIDLastSave="0" documentId="13_ncr:1_{2FEF5856-8AF0-4131-94EC-D0ECFD651047}" xr6:coauthVersionLast="45" xr6:coauthVersionMax="45" xr10:uidLastSave="{00000000-0000-0000-0000-000000000000}"/>
  <bookViews>
    <workbookView xWindow="28680" yWindow="-120" windowWidth="29040" windowHeight="16440" tabRatio="952" xr2:uid="{00000000-000D-0000-FFFF-FFFF00000000}"/>
  </bookViews>
  <sheets>
    <sheet name="A-1" sheetId="26" r:id="rId1"/>
    <sheet name="A-2" sheetId="9" r:id="rId2"/>
    <sheet name="B-1 別紙1 " sheetId="35" r:id="rId3"/>
    <sheet name="【参照】産業分類番号一覧" sheetId="16" r:id="rId4"/>
    <sheet name="B-2 別添1 " sheetId="36" r:id="rId5"/>
    <sheet name="B-3" sheetId="11" r:id="rId6"/>
    <sheet name="B-3 (記入例)" sheetId="19" r:id="rId7"/>
    <sheet name="B-4" sheetId="12" r:id="rId8"/>
    <sheet name="B-4 (記入例)" sheetId="22" r:id="rId9"/>
    <sheet name="B-5" sheetId="23" r:id="rId10"/>
    <sheet name="B-6 別添2" sheetId="10" r:id="rId11"/>
    <sheet name="B-7" sheetId="32" r:id="rId12"/>
    <sheet name="C-1 別紙2 " sheetId="31" r:id="rId13"/>
    <sheet name="C-2" sheetId="3" r:id="rId14"/>
    <sheet name="C-2' (記入例)" sheetId="4" r:id="rId15"/>
    <sheet name="C-4" sheetId="7" r:id="rId16"/>
    <sheet name="C-5" sheetId="15" r:id="rId17"/>
    <sheet name="D-1 (代表申請者)" sheetId="37" r:id="rId18"/>
    <sheet name="D-1 (共同申請者" sheetId="38" r:id="rId19"/>
    <sheet name="D-6" sheetId="24" r:id="rId20"/>
  </sheets>
  <externalReferences>
    <externalReference r:id="rId21"/>
    <externalReference r:id="rId22"/>
    <externalReference r:id="rId23"/>
    <externalReference r:id="rId24"/>
    <externalReference r:id="rId25"/>
    <externalReference r:id="rId26"/>
    <externalReference r:id="rId27"/>
    <externalReference r:id="rId28"/>
  </externalReferences>
  <definedNames>
    <definedName name="_xlnm._FilterDatabase" localSheetId="13" hidden="1">'C-2'!$P$2:$W$2</definedName>
    <definedName name="_Hlk1552710" localSheetId="2">'B-1 別紙1 '!$B$5</definedName>
    <definedName name="_Hlk36812310" localSheetId="2">'B-1 別紙1 '!#REF!</definedName>
    <definedName name="_Hlk43130243" localSheetId="0">'A-1'!$B$6</definedName>
    <definedName name="〇×">[1]項目リスト!$D$3:$D$5</definedName>
    <definedName name="〇か×">[2]項目リスト!$D$3:$D$5</definedName>
    <definedName name="a">'[3]採点表 '!$E$7</definedName>
    <definedName name="OLE_LINK1" localSheetId="2">'B-1 別紙1 '!#REF!</definedName>
    <definedName name="_xlnm.Print_Area" localSheetId="3">【参照】産業分類番号一覧!$A$1:$H$2177</definedName>
    <definedName name="_xlnm.Print_Area" localSheetId="0">'A-1'!$A$1:$Y$43</definedName>
    <definedName name="_xlnm.Print_Area" localSheetId="1">'A-2'!$A$1:$H$87</definedName>
    <definedName name="_xlnm.Print_Area" localSheetId="2">'B-1 別紙1 '!$A$1:$M$177</definedName>
    <definedName name="_xlnm.Print_Area" localSheetId="4">'B-2 別添1 '!$A$1:$V$151</definedName>
    <definedName name="_xlnm.Print_Area" localSheetId="5">'B-3'!$A$1:$V$29</definedName>
    <definedName name="_xlnm.Print_Area" localSheetId="6">'B-3 (記入例)'!$A$1:$V$20</definedName>
    <definedName name="_xlnm.Print_Area" localSheetId="7">'B-4'!$A$1:$F$24</definedName>
    <definedName name="_xlnm.Print_Area" localSheetId="8">'B-4 (記入例)'!$A$1:$F$24</definedName>
    <definedName name="_xlnm.Print_Area" localSheetId="9">'B-5'!$A$1:$I$37</definedName>
    <definedName name="_xlnm.Print_Area" localSheetId="10">'B-6 別添2'!$A$1:$G$17</definedName>
    <definedName name="_xlnm.Print_Area" localSheetId="11">'B-7'!$A$1:$AG$34</definedName>
    <definedName name="_xlnm.Print_Area" localSheetId="12">'C-1 別紙2 '!$A$1:$G$35</definedName>
    <definedName name="_xlnm.Print_Area" localSheetId="13">'C-2'!$B$1:$W$64</definedName>
    <definedName name="_xlnm.Print_Area" localSheetId="14">'C-2'' (記入例)'!$B$1:$W$29</definedName>
    <definedName name="_xlnm.Print_Area" localSheetId="15">'C-4'!$B$1:$AA$43</definedName>
    <definedName name="_xlnm.Print_Area" localSheetId="16">'C-5'!$A$1:$J$33</definedName>
    <definedName name="_xlnm.Print_Area" localSheetId="18">'D-1 (共同申請者'!$A$1:$U$47</definedName>
    <definedName name="_xlnm.Print_Area" localSheetId="17">'D-1 (代表申請者)'!$A$1:$U$47</definedName>
    <definedName name="_xlnm.Print_Area" localSheetId="19">'D-6'!$A$1:$N$67</definedName>
    <definedName name="_xlnm.Print_Titles" localSheetId="13">'C-2'!$4:$7</definedName>
    <definedName name="tblDOUTAIwk_T">#REF!</definedName>
    <definedName name="コージェネレーションシステム" localSheetId="2">'B-6 別添2'!#REF!</definedName>
    <definedName name="コージェネレーションシステム" localSheetId="16">'C-5'!#REF!</definedName>
    <definedName name="コージェネレーションシステム">'B-6 別添2'!#REF!</definedName>
    <definedName name="その他" localSheetId="10">#REF!</definedName>
    <definedName name="その他" localSheetId="12">#REF!</definedName>
    <definedName name="その他" localSheetId="13">#REF!</definedName>
    <definedName name="その他" localSheetId="14">#REF!</definedName>
    <definedName name="その他" localSheetId="15">#REF!</definedName>
    <definedName name="その他" localSheetId="16">#REF!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10">#REF!</definedName>
    <definedName name="公共" localSheetId="12">#REF!</definedName>
    <definedName name="公共" localSheetId="13">#REF!</definedName>
    <definedName name="公共" localSheetId="14">#REF!</definedName>
    <definedName name="公共" localSheetId="15">#REF!</definedName>
    <definedName name="公共" localSheetId="16">#REF!</definedName>
    <definedName name="公共">#REF!</definedName>
    <definedName name="再エネ種別" localSheetId="10">#REF!</definedName>
    <definedName name="再エネ種別" localSheetId="12">#REF!</definedName>
    <definedName name="再エネ種別" localSheetId="13">#REF!</definedName>
    <definedName name="再エネ種別" localSheetId="14">#REF!</definedName>
    <definedName name="再エネ種別" localSheetId="15">#REF!</definedName>
    <definedName name="再エネ種別" localSheetId="16">#REF!</definedName>
    <definedName name="再エネ種別">#REF!</definedName>
    <definedName name="再生可能エネルギー" localSheetId="2">'B-6 別添2'!#REF!</definedName>
    <definedName name="再生可能エネルギー" localSheetId="16">'C-5'!#REF!</definedName>
    <definedName name="再生可能エネルギー">'B-6 別添2'!#REF!</definedName>
    <definedName name="集計表">#REF!</definedName>
    <definedName name="省エネルギー設備" localSheetId="2">'B-6 別添2'!#REF!</definedName>
    <definedName name="省エネルギー設備" localSheetId="16">'C-5'!#REF!</definedName>
    <definedName name="省エネルギー設備">'B-6 別添2'!#REF!</definedName>
    <definedName name="選択">[4]入力規制!$A$1:$A$2</definedName>
    <definedName name="団体コード">'[4]H28.10.10現在の団体  '!$A$2:$G$1789</definedName>
    <definedName name="中分類" localSheetId="10">#REF!</definedName>
    <definedName name="中分類" localSheetId="12">#REF!</definedName>
    <definedName name="中分類" localSheetId="13">#REF!</definedName>
    <definedName name="中分類" localSheetId="14">#REF!</definedName>
    <definedName name="中分類" localSheetId="15">#REF!</definedName>
    <definedName name="中分類" localSheetId="16">#REF!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10">#REF!</definedName>
    <definedName name="別紙１【変更】" localSheetId="13">#REF!</definedName>
    <definedName name="別紙１【変更】" localSheetId="14">#REF!</definedName>
    <definedName name="別紙１【変更】" localSheetId="16">#REF!</definedName>
    <definedName name="別紙１【変更】">#REF!</definedName>
    <definedName name="民間" localSheetId="10">#REF!</definedName>
    <definedName name="民間" localSheetId="12">#REF!</definedName>
    <definedName name="民間" localSheetId="13">#REF!</definedName>
    <definedName name="民間" localSheetId="14">#REF!</definedName>
    <definedName name="民間" localSheetId="15">#REF!</definedName>
    <definedName name="民間" localSheetId="16">#REF!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8" i="31" l="1"/>
  <c r="K60" i="24"/>
  <c r="R122" i="36"/>
  <c r="R100" i="36"/>
  <c r="R94" i="36"/>
  <c r="R88" i="36"/>
  <c r="R75" i="36"/>
  <c r="R73" i="36"/>
  <c r="R67" i="36"/>
  <c r="R63" i="36"/>
  <c r="R54" i="36"/>
  <c r="R52" i="36"/>
  <c r="R50" i="36"/>
  <c r="R48" i="36"/>
  <c r="E14" i="23" l="1"/>
  <c r="E13" i="12" l="1"/>
  <c r="E12" i="12"/>
  <c r="E13" i="10" l="1"/>
  <c r="E24" i="31"/>
  <c r="E14" i="12" l="1"/>
  <c r="D14" i="12"/>
  <c r="E9" i="10"/>
  <c r="P24" i="38" l="1"/>
  <c r="P21" i="38"/>
  <c r="K7" i="36"/>
  <c r="G29" i="35"/>
  <c r="N58" i="36" l="1"/>
  <c r="N56" i="36"/>
  <c r="R58" i="36"/>
  <c r="R56" i="36"/>
  <c r="D20" i="35"/>
  <c r="F10" i="37"/>
  <c r="F9" i="37"/>
  <c r="F6" i="37"/>
  <c r="F5" i="37"/>
  <c r="F4" i="37"/>
  <c r="P24" i="37"/>
  <c r="P21" i="37"/>
  <c r="D8" i="9"/>
  <c r="R3" i="32" s="1"/>
  <c r="D4" i="9"/>
  <c r="E6" i="35" l="1"/>
  <c r="K5" i="36"/>
  <c r="R65" i="36"/>
  <c r="O27" i="11" l="1"/>
  <c r="E30" i="31" l="1"/>
  <c r="E26" i="31" l="1"/>
  <c r="K123" i="35"/>
  <c r="K118" i="35"/>
  <c r="K115" i="35"/>
  <c r="J89" i="35"/>
  <c r="J85" i="35"/>
  <c r="J78" i="35"/>
  <c r="K63" i="35"/>
  <c r="E16" i="31" l="1"/>
  <c r="E10" i="10"/>
  <c r="R98" i="36" l="1"/>
  <c r="R96" i="36"/>
  <c r="G24" i="35" l="1"/>
  <c r="G23" i="35"/>
  <c r="D4" i="35"/>
  <c r="V147" i="36" l="1" a="1"/>
  <c r="V147" i="36" s="1"/>
  <c r="Q119" i="36"/>
  <c r="Q43" i="36"/>
  <c r="G43" i="36"/>
  <c r="U28" i="11" s="1"/>
  <c r="U41" i="36"/>
  <c r="K41" i="36"/>
  <c r="U40" i="36"/>
  <c r="K40" i="36"/>
  <c r="U39" i="36"/>
  <c r="K39" i="36"/>
  <c r="U38" i="36"/>
  <c r="K38" i="36"/>
  <c r="U37" i="36"/>
  <c r="K37" i="36"/>
  <c r="U36" i="36"/>
  <c r="K36" i="36"/>
  <c r="U35" i="36"/>
  <c r="K35" i="36"/>
  <c r="U34" i="36"/>
  <c r="K34" i="36"/>
  <c r="U33" i="36"/>
  <c r="K33" i="36"/>
  <c r="U32" i="36"/>
  <c r="K32" i="36"/>
  <c r="U31" i="36"/>
  <c r="K31" i="36"/>
  <c r="U30" i="36"/>
  <c r="K30" i="36"/>
  <c r="U29" i="36"/>
  <c r="K29" i="36"/>
  <c r="U28" i="36"/>
  <c r="K28" i="36"/>
  <c r="U27" i="36"/>
  <c r="K27" i="36"/>
  <c r="K42" i="36" l="1"/>
  <c r="U42" i="36"/>
  <c r="R102" i="36"/>
  <c r="R125" i="36" l="1"/>
  <c r="U136" i="36" s="1"/>
  <c r="U133" i="36"/>
  <c r="U132" i="36"/>
  <c r="U134" i="36"/>
  <c r="U130" i="36"/>
  <c r="U135" i="36"/>
  <c r="U131" i="36"/>
  <c r="I50" i="3"/>
  <c r="G50" i="3"/>
  <c r="U137" i="36" l="1" a="1"/>
  <c r="U137" i="36" s="1"/>
  <c r="R92" i="36" s="1"/>
  <c r="O21" i="11"/>
  <c r="R26" i="11"/>
  <c r="R25" i="11"/>
  <c r="R8" i="11"/>
  <c r="U27" i="11"/>
  <c r="M27" i="11"/>
  <c r="I27" i="11"/>
  <c r="E8" i="11"/>
  <c r="O8" i="11" s="1"/>
  <c r="K36" i="24"/>
  <c r="K46" i="24"/>
  <c r="E12" i="23"/>
  <c r="E16" i="23"/>
  <c r="C6" i="31"/>
  <c r="E22" i="31" s="1"/>
  <c r="E15" i="31" s="1"/>
  <c r="E14" i="31" s="1"/>
  <c r="R27" i="11" l="1"/>
  <c r="H4" i="7"/>
  <c r="V56" i="3"/>
  <c r="U56" i="3"/>
  <c r="W50" i="3"/>
  <c r="U50" i="3"/>
  <c r="V50" i="3"/>
  <c r="T50" i="3"/>
  <c r="P50" i="3"/>
  <c r="Q50" i="3"/>
  <c r="R50" i="3"/>
  <c r="S50" i="3"/>
  <c r="O50" i="3"/>
  <c r="J50" i="3"/>
  <c r="K50" i="3"/>
  <c r="U58" i="3" l="1"/>
  <c r="E26" i="11" l="1"/>
  <c r="G13" i="15" l="1"/>
  <c r="U28" i="4"/>
  <c r="D4" i="24" l="1"/>
  <c r="S3" i="11"/>
  <c r="G11" i="15"/>
  <c r="I13" i="15" s="1"/>
  <c r="E6" i="23" l="1"/>
  <c r="E18" i="12" l="1"/>
  <c r="E17" i="12"/>
  <c r="E4" i="23" l="1"/>
  <c r="C4" i="31" l="1"/>
  <c r="Q27" i="4" l="1"/>
  <c r="R27" i="4"/>
  <c r="E7" i="10"/>
  <c r="F20" i="22"/>
  <c r="F19" i="22"/>
  <c r="D17" i="22"/>
  <c r="D13" i="22"/>
  <c r="E15" i="22"/>
  <c r="E18" i="22" s="1"/>
  <c r="D15" i="22"/>
  <c r="D18" i="22" s="1"/>
  <c r="E11" i="12"/>
  <c r="D11" i="12"/>
  <c r="D18" i="12"/>
  <c r="D19" i="12" s="1"/>
  <c r="D3" i="10"/>
  <c r="D4" i="15"/>
  <c r="Q2" i="3"/>
  <c r="D4" i="12"/>
  <c r="E17" i="10" l="1"/>
  <c r="D19" i="22"/>
  <c r="D20" i="12"/>
  <c r="E20" i="12"/>
  <c r="E19" i="12" l="1"/>
  <c r="F19" i="12" s="1"/>
  <c r="K20" i="24" l="1"/>
  <c r="K12" i="24"/>
  <c r="E18" i="23" l="1"/>
  <c r="E20" i="23" s="1"/>
  <c r="AC21" i="7" l="1"/>
  <c r="AC28" i="7"/>
  <c r="AC35" i="7"/>
  <c r="AC40" i="7"/>
  <c r="D11" i="22"/>
  <c r="D14" i="22" l="1"/>
  <c r="D20" i="22" s="1"/>
  <c r="E14" i="22"/>
  <c r="E11" i="22"/>
  <c r="U18" i="19"/>
  <c r="R18" i="19"/>
  <c r="I18" i="19"/>
  <c r="M18" i="19"/>
  <c r="O8" i="19"/>
  <c r="E20" i="22" l="1"/>
  <c r="E19" i="22"/>
  <c r="M9" i="19" l="1"/>
  <c r="M10" i="19"/>
  <c r="M11" i="19"/>
  <c r="M12" i="19"/>
  <c r="M13" i="19"/>
  <c r="M14" i="19"/>
  <c r="M15" i="19"/>
  <c r="M16" i="19"/>
  <c r="M17" i="19"/>
  <c r="M8" i="19"/>
  <c r="I8" i="19"/>
  <c r="I9" i="19"/>
  <c r="I10" i="19"/>
  <c r="I11" i="19"/>
  <c r="I12" i="19"/>
  <c r="I13" i="19"/>
  <c r="I14" i="19"/>
  <c r="I15" i="19"/>
  <c r="I16" i="19"/>
  <c r="I17" i="19"/>
  <c r="V6" i="7" l="1"/>
  <c r="E32" i="31" s="1"/>
  <c r="W58" i="3" s="1"/>
  <c r="G8" i="3" l="1"/>
  <c r="G9" i="3"/>
  <c r="G10" i="3"/>
  <c r="G11" i="3"/>
  <c r="G12" i="3"/>
  <c r="G13" i="3"/>
  <c r="G14" i="3"/>
  <c r="G15" i="3"/>
  <c r="G16" i="3"/>
  <c r="G17" i="3"/>
  <c r="G18" i="3"/>
  <c r="G19" i="3"/>
  <c r="G20" i="3"/>
  <c r="G21" i="3"/>
  <c r="G22" i="3"/>
  <c r="G23" i="3"/>
  <c r="G24" i="3"/>
  <c r="G25" i="3"/>
  <c r="R10" i="19" l="1"/>
  <c r="R17" i="19"/>
  <c r="E17" i="19"/>
  <c r="R16" i="19"/>
  <c r="E16" i="19"/>
  <c r="O16" i="19" s="1"/>
  <c r="R15" i="19"/>
  <c r="E15" i="19"/>
  <c r="O15" i="19" s="1"/>
  <c r="R14" i="19"/>
  <c r="E14" i="19"/>
  <c r="R13" i="19"/>
  <c r="E13" i="19"/>
  <c r="R12" i="19"/>
  <c r="E12" i="19"/>
  <c r="O12" i="19" s="1"/>
  <c r="R11" i="19"/>
  <c r="E11" i="19"/>
  <c r="O11" i="19" s="1"/>
  <c r="E10" i="19"/>
  <c r="R9" i="19"/>
  <c r="E9" i="19"/>
  <c r="R8" i="19"/>
  <c r="E8" i="19"/>
  <c r="O14" i="19" l="1"/>
  <c r="E18" i="19"/>
  <c r="F20" i="12"/>
  <c r="O13" i="19"/>
  <c r="O17" i="19"/>
  <c r="O9" i="19"/>
  <c r="O10" i="19"/>
  <c r="O18" i="19" l="1"/>
  <c r="E9" i="11" l="1"/>
  <c r="E10" i="11"/>
  <c r="E11" i="11"/>
  <c r="E12" i="11"/>
  <c r="O12" i="11" s="1"/>
  <c r="E13" i="11"/>
  <c r="O13" i="11" s="1"/>
  <c r="E14" i="11"/>
  <c r="O14" i="11" s="1"/>
  <c r="E15" i="11"/>
  <c r="E16" i="11"/>
  <c r="E17" i="11"/>
  <c r="E18" i="11"/>
  <c r="E19" i="11"/>
  <c r="E20" i="11"/>
  <c r="O20" i="11" s="1"/>
  <c r="E21" i="11"/>
  <c r="E22" i="11"/>
  <c r="O22" i="11" s="1"/>
  <c r="E23" i="11"/>
  <c r="E24" i="11"/>
  <c r="E25" i="11"/>
  <c r="G11" i="4"/>
  <c r="U11" i="4"/>
  <c r="W11" i="4" s="1"/>
  <c r="O9" i="11" l="1"/>
  <c r="E27" i="11"/>
  <c r="O18" i="11"/>
  <c r="O10" i="11"/>
  <c r="O25" i="11"/>
  <c r="O17" i="11"/>
  <c r="O19" i="11"/>
  <c r="O11" i="11"/>
  <c r="O23" i="11"/>
  <c r="O15" i="11"/>
  <c r="O24" i="11"/>
  <c r="O16" i="11"/>
  <c r="X11" i="4"/>
  <c r="R24" i="11" l="1"/>
  <c r="R23" i="11"/>
  <c r="R22" i="11"/>
  <c r="R21" i="11"/>
  <c r="R20" i="11"/>
  <c r="R19" i="11"/>
  <c r="R18" i="11"/>
  <c r="R17" i="11"/>
  <c r="R16" i="11"/>
  <c r="R15" i="11"/>
  <c r="R14" i="11"/>
  <c r="R13" i="11"/>
  <c r="R12" i="11"/>
  <c r="R11" i="11"/>
  <c r="R10" i="11"/>
  <c r="R9" i="11"/>
  <c r="E6" i="12" l="1"/>
  <c r="E15" i="10" l="1"/>
  <c r="E14" i="10"/>
  <c r="G18" i="4"/>
  <c r="G9" i="4"/>
  <c r="G10" i="4"/>
  <c r="G20" i="4" s="1"/>
  <c r="G12" i="4"/>
  <c r="G13" i="4"/>
  <c r="G14" i="4"/>
  <c r="G15" i="4"/>
  <c r="G16" i="4"/>
  <c r="G17" i="4"/>
  <c r="G19" i="4"/>
  <c r="G8" i="4"/>
  <c r="G26" i="3"/>
  <c r="G27" i="3"/>
  <c r="G28" i="3"/>
  <c r="G29" i="3"/>
  <c r="G30" i="3"/>
  <c r="G31" i="3"/>
  <c r="G32" i="3"/>
  <c r="G33" i="3"/>
  <c r="G34" i="3"/>
  <c r="G35" i="3"/>
  <c r="G36" i="3"/>
  <c r="G37" i="3"/>
  <c r="G38" i="3"/>
  <c r="G39" i="3"/>
  <c r="G40" i="3"/>
  <c r="G41" i="3"/>
  <c r="G42" i="3"/>
  <c r="G43" i="3"/>
  <c r="G44" i="3"/>
  <c r="G45" i="3"/>
  <c r="G46" i="3"/>
  <c r="G47" i="3"/>
  <c r="U38" i="3" l="1"/>
  <c r="W38" i="3" s="1"/>
  <c r="U39" i="3"/>
  <c r="W39" i="3" s="1"/>
  <c r="U40" i="3"/>
  <c r="W40" i="3" s="1"/>
  <c r="U41" i="3"/>
  <c r="W41" i="3" s="1"/>
  <c r="U42" i="3"/>
  <c r="W42" i="3" s="1"/>
  <c r="U43" i="3"/>
  <c r="W43" i="3" s="1"/>
  <c r="U44" i="3"/>
  <c r="W44" i="3" s="1"/>
  <c r="U45" i="3"/>
  <c r="W45" i="3" s="1"/>
  <c r="U46" i="3"/>
  <c r="W46" i="3" s="1"/>
  <c r="U47" i="3"/>
  <c r="W47" i="3" s="1"/>
  <c r="U37" i="3"/>
  <c r="X45" i="3" l="1"/>
  <c r="X47" i="3"/>
  <c r="X43" i="3"/>
  <c r="X40" i="3"/>
  <c r="X44" i="3"/>
  <c r="X39" i="3"/>
  <c r="X46" i="3"/>
  <c r="X41" i="3"/>
  <c r="X38" i="3"/>
  <c r="X42" i="3"/>
  <c r="W37" i="3" l="1"/>
  <c r="U28" i="3"/>
  <c r="W28" i="3" s="1"/>
  <c r="U29" i="3"/>
  <c r="W29" i="3" s="1"/>
  <c r="U30" i="3"/>
  <c r="W30" i="3" s="1"/>
  <c r="U31" i="3"/>
  <c r="W31" i="3" s="1"/>
  <c r="U32" i="3"/>
  <c r="W32" i="3" s="1"/>
  <c r="U33" i="3"/>
  <c r="W33" i="3" s="1"/>
  <c r="U34" i="3"/>
  <c r="W34" i="3" s="1"/>
  <c r="U35" i="3"/>
  <c r="W35" i="3" s="1"/>
  <c r="U36" i="3"/>
  <c r="W36" i="3" s="1"/>
  <c r="X28" i="3" l="1"/>
  <c r="X34" i="3"/>
  <c r="X36" i="3"/>
  <c r="X30" i="3"/>
  <c r="X32" i="3"/>
  <c r="X37" i="3"/>
  <c r="X35" i="3"/>
  <c r="X33" i="3"/>
  <c r="X29" i="3"/>
  <c r="X31" i="3"/>
  <c r="I26" i="4" l="1"/>
  <c r="G26" i="4"/>
  <c r="T26" i="4" l="1"/>
  <c r="S26" i="4"/>
  <c r="R26" i="4"/>
  <c r="P26" i="4"/>
  <c r="O26" i="4"/>
  <c r="K26" i="4"/>
  <c r="J26" i="4"/>
  <c r="J56" i="3"/>
  <c r="K56" i="3"/>
  <c r="O56" i="3"/>
  <c r="P56" i="3"/>
  <c r="R56" i="3"/>
  <c r="S56" i="3"/>
  <c r="T56" i="3"/>
  <c r="I56" i="3"/>
  <c r="G56" i="3"/>
  <c r="U26" i="3"/>
  <c r="W26" i="3" s="1"/>
  <c r="X26" i="3" s="1"/>
  <c r="U27" i="3"/>
  <c r="W27" i="3" s="1"/>
  <c r="X27" i="3" l="1"/>
  <c r="G27" i="4" l="1"/>
  <c r="V20" i="4"/>
  <c r="T20" i="4"/>
  <c r="T27" i="4" s="1"/>
  <c r="S20" i="4"/>
  <c r="S27" i="4" s="1"/>
  <c r="R20" i="4"/>
  <c r="Q20" i="4"/>
  <c r="P20" i="4"/>
  <c r="P27" i="4" s="1"/>
  <c r="O20" i="4"/>
  <c r="O27" i="4" s="1"/>
  <c r="K20" i="4"/>
  <c r="K27" i="4" s="1"/>
  <c r="J20" i="4"/>
  <c r="J27" i="4" s="1"/>
  <c r="I20" i="4"/>
  <c r="I27" i="4" s="1"/>
  <c r="U19" i="4"/>
  <c r="W19" i="4" s="1"/>
  <c r="X19" i="4" s="1"/>
  <c r="U18" i="4"/>
  <c r="W18" i="4" s="1"/>
  <c r="X18" i="4" s="1"/>
  <c r="U17" i="4"/>
  <c r="W17" i="4" s="1"/>
  <c r="X17" i="4" s="1"/>
  <c r="U16" i="4"/>
  <c r="W16" i="4" s="1"/>
  <c r="X16" i="4" s="1"/>
  <c r="U15" i="4"/>
  <c r="W15" i="4" s="1"/>
  <c r="X15" i="4" s="1"/>
  <c r="U14" i="4"/>
  <c r="W14" i="4" s="1"/>
  <c r="X14" i="4" s="1"/>
  <c r="U13" i="4"/>
  <c r="W13" i="4" s="1"/>
  <c r="X13" i="4" s="1"/>
  <c r="U12" i="4"/>
  <c r="W12" i="4" s="1"/>
  <c r="X12" i="4" s="1"/>
  <c r="U10" i="4"/>
  <c r="W10" i="4" s="1"/>
  <c r="X10" i="4" s="1"/>
  <c r="U9" i="4"/>
  <c r="W9" i="4" s="1"/>
  <c r="X9" i="4" s="1"/>
  <c r="U8" i="4"/>
  <c r="U20" i="4" l="1"/>
  <c r="W8" i="4"/>
  <c r="X8" i="4" s="1"/>
  <c r="U15" i="3"/>
  <c r="W15" i="3" s="1"/>
  <c r="X15" i="3" s="1"/>
  <c r="W20" i="4" l="1"/>
  <c r="U23" i="4"/>
  <c r="U22" i="4"/>
  <c r="U21" i="4"/>
  <c r="X20" i="4"/>
  <c r="L21" i="4" l="1"/>
  <c r="V21" i="4"/>
  <c r="V22" i="4"/>
  <c r="W22" i="4" s="1"/>
  <c r="U24" i="4" s="1"/>
  <c r="Q24" i="4" s="1"/>
  <c r="M22" i="4"/>
  <c r="V23" i="4"/>
  <c r="W23" i="4" s="1"/>
  <c r="N23" i="4"/>
  <c r="U25" i="4" l="1"/>
  <c r="Q25" i="4" s="1"/>
  <c r="W21" i="4"/>
  <c r="R57" i="3"/>
  <c r="K57" i="3"/>
  <c r="I57" i="3"/>
  <c r="U20" i="3"/>
  <c r="W20" i="3" s="1"/>
  <c r="X20" i="3" s="1"/>
  <c r="U19" i="3"/>
  <c r="W19" i="3" s="1"/>
  <c r="X19" i="3" s="1"/>
  <c r="U18" i="3"/>
  <c r="W18" i="3" s="1"/>
  <c r="X18" i="3" s="1"/>
  <c r="U17" i="3"/>
  <c r="W17" i="3" s="1"/>
  <c r="X17" i="3" s="1"/>
  <c r="U16" i="3"/>
  <c r="W16" i="3" s="1"/>
  <c r="X16" i="3" s="1"/>
  <c r="U14" i="3"/>
  <c r="W14" i="3" s="1"/>
  <c r="X14" i="3" s="1"/>
  <c r="U13" i="3"/>
  <c r="W13" i="3" s="1"/>
  <c r="X13" i="3" s="1"/>
  <c r="U12" i="3"/>
  <c r="W12" i="3" s="1"/>
  <c r="X12" i="3" s="1"/>
  <c r="U11" i="3"/>
  <c r="W11" i="3" s="1"/>
  <c r="X11" i="3" s="1"/>
  <c r="U10" i="3"/>
  <c r="U9" i="3"/>
  <c r="W9" i="3" s="1"/>
  <c r="X9" i="3" s="1"/>
  <c r="U8" i="3"/>
  <c r="U26" i="4" l="1"/>
  <c r="U27" i="4" s="1"/>
  <c r="S57" i="3"/>
  <c r="T57" i="3"/>
  <c r="O57" i="3"/>
  <c r="P57" i="3"/>
  <c r="W8" i="3"/>
  <c r="X8" i="3" s="1"/>
  <c r="G57" i="3"/>
  <c r="J57" i="3"/>
  <c r="W10" i="3"/>
  <c r="X10" i="3" s="1"/>
  <c r="L51" i="3" l="1"/>
  <c r="L56" i="3" s="1"/>
  <c r="L57" i="3" s="1"/>
  <c r="Q54" i="3"/>
  <c r="Q55" i="3"/>
  <c r="N53" i="3"/>
  <c r="N56" i="3" s="1"/>
  <c r="M52" i="3" l="1"/>
  <c r="M56" i="3" s="1"/>
  <c r="M57" i="3" s="1"/>
  <c r="Q56" i="3"/>
  <c r="N57" i="3"/>
  <c r="N58" i="3" l="1"/>
  <c r="L26" i="4" l="1"/>
  <c r="L27" i="4" s="1"/>
  <c r="M26" i="4"/>
  <c r="M27" i="4" s="1"/>
  <c r="N26" i="4"/>
  <c r="N27" i="4" s="1"/>
  <c r="X21" i="4"/>
  <c r="X23" i="4"/>
  <c r="X22" i="4"/>
  <c r="V25" i="4"/>
  <c r="W25" i="4" s="1"/>
  <c r="V24" i="4" l="1"/>
  <c r="X25" i="4"/>
  <c r="N28" i="4"/>
  <c r="Q26" i="4"/>
  <c r="V26" i="4" l="1"/>
  <c r="V27" i="4" s="1"/>
  <c r="W27" i="4" s="1"/>
  <c r="W29" i="4" s="1"/>
  <c r="W24" i="4"/>
  <c r="W26" i="4" s="1"/>
  <c r="X26" i="4" s="1"/>
  <c r="Q28" i="4"/>
  <c r="X24" i="4" l="1"/>
  <c r="X27" i="4"/>
  <c r="Q57" i="3"/>
  <c r="Q58" i="3" s="1"/>
  <c r="U23" i="3"/>
  <c r="W23" i="3" s="1"/>
  <c r="X23" i="3" s="1"/>
  <c r="W25" i="3"/>
  <c r="X25" i="3" s="1"/>
  <c r="U25" i="3"/>
  <c r="U24" i="3"/>
  <c r="W24" i="3" s="1"/>
  <c r="X24" i="3" s="1"/>
  <c r="X50" i="3"/>
  <c r="U21" i="3"/>
  <c r="W21" i="3" s="1"/>
  <c r="X21" i="3" s="1"/>
  <c r="U22" i="3"/>
  <c r="W22" i="3"/>
  <c r="X22" i="3" s="1"/>
  <c r="U51" i="3" l="1"/>
  <c r="U52" i="3"/>
  <c r="U55" i="3"/>
  <c r="U54" i="3"/>
  <c r="U53" i="3"/>
  <c r="U57" i="3" l="1"/>
  <c r="V53" i="3"/>
  <c r="W53" i="3" s="1"/>
  <c r="X53" i="3" s="1"/>
  <c r="V54" i="3"/>
  <c r="W54" i="3" s="1"/>
  <c r="X54" i="3" s="1"/>
  <c r="V51" i="3"/>
  <c r="V55" i="3"/>
  <c r="W55" i="3" s="1"/>
  <c r="X55" i="3" s="1"/>
  <c r="V52" i="3"/>
  <c r="W52" i="3" s="1"/>
  <c r="X52" i="3" s="1"/>
  <c r="E12" i="31" l="1"/>
  <c r="E18" i="31" s="1"/>
  <c r="E8" i="10"/>
  <c r="E16" i="10" s="1"/>
  <c r="W51" i="3"/>
  <c r="V57" i="3" l="1"/>
  <c r="W57" i="3" s="1"/>
  <c r="W59" i="3" s="1"/>
  <c r="X51" i="3"/>
  <c r="W56" i="3"/>
  <c r="X56" i="3" s="1"/>
  <c r="X57" i="3" l="1"/>
  <c r="E9" i="31" l="1"/>
  <c r="E11" i="31" l="1"/>
  <c r="E19" i="31" s="1"/>
  <c r="E20" i="31" s="1"/>
  <c r="E13" i="31"/>
  <c r="K6" i="24" l="1"/>
  <c r="K8" i="24"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<sst xmlns="http://schemas.openxmlformats.org/spreadsheetml/2006/main" count="5736" uniqueCount="2992">
  <si>
    <t>(2) 寄付金その他の収入</t>
    <rPh sb="4" eb="7">
      <t>キフキン</t>
    </rPh>
    <rPh sb="9" eb="10">
      <t>タ</t>
    </rPh>
    <rPh sb="11" eb="13">
      <t>シュウニュウ</t>
    </rPh>
    <phoneticPr fontId="9"/>
  </si>
  <si>
    <t>別紙２</t>
    <rPh sb="0" eb="2">
      <t>ベッシ</t>
    </rPh>
    <phoneticPr fontId="9"/>
  </si>
  <si>
    <t>補助対象経費</t>
    <rPh sb="0" eb="4">
      <t>ホジョタイショウ</t>
    </rPh>
    <rPh sb="4" eb="6">
      <t>ケイヒ</t>
    </rPh>
    <phoneticPr fontId="14"/>
  </si>
  <si>
    <t>項目</t>
    <rPh sb="0" eb="2">
      <t>コウモク</t>
    </rPh>
    <phoneticPr fontId="14"/>
  </si>
  <si>
    <t>内容</t>
    <rPh sb="0" eb="2">
      <t>ナイヨウ</t>
    </rPh>
    <phoneticPr fontId="14"/>
  </si>
  <si>
    <t>工事費</t>
    <rPh sb="0" eb="2">
      <t>コウジ</t>
    </rPh>
    <rPh sb="2" eb="3">
      <t>ヒ</t>
    </rPh>
    <phoneticPr fontId="12"/>
  </si>
  <si>
    <t>設備費</t>
    <rPh sb="0" eb="2">
      <t>セツビ</t>
    </rPh>
    <rPh sb="2" eb="3">
      <t>ヒ</t>
    </rPh>
    <phoneticPr fontId="12"/>
  </si>
  <si>
    <t>業務費</t>
    <rPh sb="0" eb="2">
      <t>ギョウム</t>
    </rPh>
    <rPh sb="2" eb="3">
      <t>ヒ</t>
    </rPh>
    <phoneticPr fontId="14"/>
  </si>
  <si>
    <t>事務費</t>
    <rPh sb="0" eb="3">
      <t>ジムヒ</t>
    </rPh>
    <phoneticPr fontId="12"/>
  </si>
  <si>
    <t>本工事費</t>
    <rPh sb="0" eb="1">
      <t>ホン</t>
    </rPh>
    <rPh sb="1" eb="4">
      <t>コウジヒ</t>
    </rPh>
    <phoneticPr fontId="12"/>
  </si>
  <si>
    <t>機械
器具費</t>
    <rPh sb="0" eb="2">
      <t>キカイ</t>
    </rPh>
    <rPh sb="3" eb="5">
      <t>キグ</t>
    </rPh>
    <rPh sb="5" eb="6">
      <t>ヒ</t>
    </rPh>
    <phoneticPr fontId="12"/>
  </si>
  <si>
    <t>測量及
試験費</t>
    <phoneticPr fontId="14"/>
  </si>
  <si>
    <t>材料費</t>
    <rPh sb="0" eb="3">
      <t>ザイリョウヒ</t>
    </rPh>
    <phoneticPr fontId="12"/>
  </si>
  <si>
    <t>労務費</t>
    <rPh sb="0" eb="3">
      <t>ロウムヒ</t>
    </rPh>
    <phoneticPr fontId="12"/>
  </si>
  <si>
    <t>直接
経費</t>
    <rPh sb="0" eb="2">
      <t>チョクセツ</t>
    </rPh>
    <rPh sb="3" eb="5">
      <t>ケイヒ</t>
    </rPh>
    <phoneticPr fontId="12"/>
  </si>
  <si>
    <t>共通
仮設費</t>
    <rPh sb="0" eb="2">
      <t>キョウツウ</t>
    </rPh>
    <rPh sb="3" eb="5">
      <t>カセツ</t>
    </rPh>
    <rPh sb="5" eb="6">
      <t>ヒ</t>
    </rPh>
    <phoneticPr fontId="12"/>
  </si>
  <si>
    <t>現場
管理費</t>
    <phoneticPr fontId="14"/>
  </si>
  <si>
    <t>一般
管理費</t>
    <rPh sb="0" eb="2">
      <t>イッパン</t>
    </rPh>
    <rPh sb="3" eb="6">
      <t>カンリヒ</t>
    </rPh>
    <phoneticPr fontId="12"/>
  </si>
  <si>
    <t>小計</t>
    <rPh sb="0" eb="2">
      <t>ショウケイ</t>
    </rPh>
    <phoneticPr fontId="14"/>
  </si>
  <si>
    <t>共通仮設費</t>
    <rPh sb="0" eb="2">
      <t>キョウツウ</t>
    </rPh>
    <rPh sb="2" eb="4">
      <t>カセツ</t>
    </rPh>
    <rPh sb="4" eb="5">
      <t>ヒ</t>
    </rPh>
    <phoneticPr fontId="14"/>
  </si>
  <si>
    <t xml:space="preserve"> </t>
    <phoneticPr fontId="14"/>
  </si>
  <si>
    <t>現場管理費</t>
    <rPh sb="0" eb="2">
      <t>ゲンバ</t>
    </rPh>
    <rPh sb="2" eb="5">
      <t>カンリヒ</t>
    </rPh>
    <phoneticPr fontId="14"/>
  </si>
  <si>
    <t>一般管理費</t>
    <rPh sb="0" eb="2">
      <t>イッパン</t>
    </rPh>
    <rPh sb="2" eb="5">
      <t>カンリヒ</t>
    </rPh>
    <phoneticPr fontId="14"/>
  </si>
  <si>
    <t>合計</t>
    <rPh sb="0" eb="2">
      <t>ゴウケイ</t>
    </rPh>
    <phoneticPr fontId="14"/>
  </si>
  <si>
    <t>内訳</t>
    <rPh sb="0" eb="2">
      <t>ウチワケ</t>
    </rPh>
    <phoneticPr fontId="14"/>
  </si>
  <si>
    <t>No.</t>
    <phoneticPr fontId="14"/>
  </si>
  <si>
    <t>付帯
工事費</t>
    <rPh sb="0" eb="2">
      <t>フタイ</t>
    </rPh>
    <rPh sb="3" eb="5">
      <t>コウジ</t>
    </rPh>
    <rPh sb="5" eb="6">
      <t>ヒ</t>
    </rPh>
    <phoneticPr fontId="12"/>
  </si>
  <si>
    <t>パワーコンディショナー</t>
  </si>
  <si>
    <t>接続ケーブル</t>
    <rPh sb="0" eb="2">
      <t>セツゾク</t>
    </rPh>
    <phoneticPr fontId="18"/>
  </si>
  <si>
    <t>架台組立調整</t>
    <rPh sb="0" eb="2">
      <t>カダイ</t>
    </rPh>
    <rPh sb="2" eb="3">
      <t>ク</t>
    </rPh>
    <rPh sb="3" eb="4">
      <t>タ</t>
    </rPh>
    <rPh sb="4" eb="6">
      <t>チョウセイ</t>
    </rPh>
    <phoneticPr fontId="18"/>
  </si>
  <si>
    <t>蓄電システム設置工事</t>
    <rPh sb="0" eb="2">
      <t>チクデン</t>
    </rPh>
    <rPh sb="6" eb="8">
      <t>セッチ</t>
    </rPh>
    <rPh sb="8" eb="10">
      <t>コウジ</t>
    </rPh>
    <phoneticPr fontId="14"/>
  </si>
  <si>
    <t>全天日射計</t>
    <rPh sb="0" eb="2">
      <t>ゼンテン</t>
    </rPh>
    <rPh sb="2" eb="4">
      <t>ニッシャ</t>
    </rPh>
    <rPh sb="4" eb="5">
      <t>ケイ</t>
    </rPh>
    <phoneticPr fontId="18"/>
  </si>
  <si>
    <t>気象信号変換箱</t>
    <rPh sb="0" eb="2">
      <t>キショウ</t>
    </rPh>
    <rPh sb="2" eb="4">
      <t>シンゴウ</t>
    </rPh>
    <rPh sb="4" eb="6">
      <t>ヘンカン</t>
    </rPh>
    <rPh sb="6" eb="7">
      <t>バコ</t>
    </rPh>
    <phoneticPr fontId="18"/>
  </si>
  <si>
    <t>3.0m</t>
    <phoneticPr fontId="13"/>
  </si>
  <si>
    <t>太陽電池モジュール</t>
    <rPh sb="0" eb="2">
      <t>タイヨウ</t>
    </rPh>
    <rPh sb="2" eb="4">
      <t>デンチ</t>
    </rPh>
    <phoneticPr fontId="18"/>
  </si>
  <si>
    <t>太陽電池モジュール設置工事</t>
    <rPh sb="9" eb="11">
      <t>セッチ</t>
    </rPh>
    <rPh sb="11" eb="13">
      <t>コウジ</t>
    </rPh>
    <phoneticPr fontId="14"/>
  </si>
  <si>
    <t>太陽光モジュール運送費</t>
    <rPh sb="8" eb="11">
      <t>ウンソウヒ</t>
    </rPh>
    <phoneticPr fontId="18"/>
  </si>
  <si>
    <t>蓄電システム本体運送費</t>
    <rPh sb="8" eb="11">
      <t>ウンソウヒ</t>
    </rPh>
    <phoneticPr fontId="18"/>
  </si>
  <si>
    <t>数量
(A)</t>
    <rPh sb="0" eb="2">
      <t>スウリョウ</t>
    </rPh>
    <phoneticPr fontId="14"/>
  </si>
  <si>
    <t>単価 [円]
(B)</t>
    <rPh sb="0" eb="2">
      <t>タンカ</t>
    </rPh>
    <phoneticPr fontId="14"/>
  </si>
  <si>
    <t>金額 [円]
(C)=
(A)×(B)</t>
    <rPh sb="0" eb="2">
      <t>キンガク</t>
    </rPh>
    <rPh sb="4" eb="5">
      <t>エン</t>
    </rPh>
    <phoneticPr fontId="14"/>
  </si>
  <si>
    <t>補助対象
経費合計
(D)</t>
    <rPh sb="0" eb="2">
      <t>ホジョ</t>
    </rPh>
    <rPh sb="2" eb="4">
      <t>タイショウ</t>
    </rPh>
    <rPh sb="5" eb="7">
      <t>ケイヒ</t>
    </rPh>
    <rPh sb="7" eb="9">
      <t>ゴウケイ</t>
    </rPh>
    <phoneticPr fontId="14"/>
  </si>
  <si>
    <t>補助対象
外経費
(E)</t>
    <rPh sb="0" eb="2">
      <t>ホジョ</t>
    </rPh>
    <rPh sb="2" eb="4">
      <t>タイショウ</t>
    </rPh>
    <rPh sb="5" eb="6">
      <t>ガイ</t>
    </rPh>
    <rPh sb="6" eb="8">
      <t>ケイヒ</t>
    </rPh>
    <phoneticPr fontId="14"/>
  </si>
  <si>
    <t>設計費</t>
    <rPh sb="0" eb="3">
      <t>セッケイヒ</t>
    </rPh>
    <phoneticPr fontId="13"/>
  </si>
  <si>
    <t>監理費</t>
    <rPh sb="0" eb="3">
      <t>カンリヒ</t>
    </rPh>
    <phoneticPr fontId="13"/>
  </si>
  <si>
    <t>間接
工事費</t>
    <rPh sb="0" eb="2">
      <t>カンセツ</t>
    </rPh>
    <rPh sb="3" eb="6">
      <t>コウジヒ</t>
    </rPh>
    <phoneticPr fontId="13"/>
  </si>
  <si>
    <t>消費税</t>
    <rPh sb="0" eb="3">
      <t>ショウヒゼイ</t>
    </rPh>
    <phoneticPr fontId="13"/>
  </si>
  <si>
    <t>工事費計</t>
    <rPh sb="0" eb="3">
      <t>コウジヒ</t>
    </rPh>
    <rPh sb="3" eb="4">
      <t>ケイ</t>
    </rPh>
    <phoneticPr fontId="14"/>
  </si>
  <si>
    <t>本工事費計</t>
    <rPh sb="0" eb="1">
      <t>ホン</t>
    </rPh>
    <rPh sb="1" eb="4">
      <t>コウジヒ</t>
    </rPh>
    <rPh sb="4" eb="5">
      <t>ケイ</t>
    </rPh>
    <phoneticPr fontId="14"/>
  </si>
  <si>
    <t>合計
(F)=
(D)+(E)</t>
    <rPh sb="0" eb="2">
      <t>ゴウケイ</t>
    </rPh>
    <phoneticPr fontId="14"/>
  </si>
  <si>
    <t>(C)=(F)
であるか</t>
    <phoneticPr fontId="13"/>
  </si>
  <si>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4"/>
  </si>
  <si>
    <t>（注）記入した金額の根拠資料を添付すること</t>
    <phoneticPr fontId="8"/>
  </si>
  <si>
    <t>経費内訳表</t>
    <rPh sb="0" eb="2">
      <t>ケイヒ</t>
    </rPh>
    <rPh sb="2" eb="4">
      <t>ウチワケ</t>
    </rPh>
    <rPh sb="4" eb="5">
      <t>ヒョウ</t>
    </rPh>
    <phoneticPr fontId="14"/>
  </si>
  <si>
    <t>「補助事業に係る消費税仕入税額控除
の取扱いチェックリスト」の選択結果：</t>
    <rPh sb="1" eb="3">
      <t>ホジョ</t>
    </rPh>
    <rPh sb="3" eb="5">
      <t>ジギョウ</t>
    </rPh>
    <rPh sb="6" eb="7">
      <t>カカワ</t>
    </rPh>
    <rPh sb="8" eb="11">
      <t>ショウヒゼイ</t>
    </rPh>
    <rPh sb="11" eb="13">
      <t>シイレ</t>
    </rPh>
    <rPh sb="13" eb="15">
      <t>ゼイガク</t>
    </rPh>
    <rPh sb="15" eb="17">
      <t>コウジョ</t>
    </rPh>
    <rPh sb="19" eb="21">
      <t>トリアツカ</t>
    </rPh>
    <rPh sb="31" eb="33">
      <t>センタク</t>
    </rPh>
    <rPh sb="33" eb="35">
      <t>ケッカ</t>
    </rPh>
    <phoneticPr fontId="8"/>
  </si>
  <si>
    <t>kW</t>
    <phoneticPr fontId="13"/>
  </si>
  <si>
    <t>kWh</t>
    <phoneticPr fontId="13"/>
  </si>
  <si>
    <t>時間</t>
    <rPh sb="0" eb="2">
      <t>ジカン</t>
    </rPh>
    <phoneticPr fontId="13"/>
  </si>
  <si>
    <t>機器名</t>
    <rPh sb="0" eb="2">
      <t>キキ</t>
    </rPh>
    <rPh sb="2" eb="3">
      <t>メイ</t>
    </rPh>
    <phoneticPr fontId="9"/>
  </si>
  <si>
    <t>消費
電力
[W]</t>
    <rPh sb="0" eb="2">
      <t>ショウヒ</t>
    </rPh>
    <rPh sb="3" eb="5">
      <t>デンリョク</t>
    </rPh>
    <phoneticPr fontId="9"/>
  </si>
  <si>
    <t>消費
電力量
[kWh]</t>
    <rPh sb="0" eb="2">
      <t>ショウヒ</t>
    </rPh>
    <rPh sb="3" eb="6">
      <t>デンリョクリョウ</t>
    </rPh>
    <phoneticPr fontId="9"/>
  </si>
  <si>
    <t>※適宜、行を追加すること</t>
    <phoneticPr fontId="13"/>
  </si>
  <si>
    <t>～</t>
    <phoneticPr fontId="9"/>
  </si>
  <si>
    <t>消費税込み</t>
    <rPh sb="0" eb="2">
      <t>ショウヒゼイ</t>
    </rPh>
    <rPh sb="2" eb="3">
      <t>ヌ</t>
    </rPh>
    <phoneticPr fontId="8"/>
  </si>
  <si>
    <t>消費税抜き</t>
    <rPh sb="0" eb="2">
      <t>ショウヒゼイ</t>
    </rPh>
    <phoneticPr fontId="8"/>
  </si>
  <si>
    <t>(4) 補助対象経費</t>
    <rPh sb="4" eb="6">
      <t>ホジョ</t>
    </rPh>
    <rPh sb="6" eb="8">
      <t>タイショウ</t>
    </rPh>
    <rPh sb="8" eb="10">
      <t>ケイヒ</t>
    </rPh>
    <phoneticPr fontId="9"/>
  </si>
  <si>
    <t>根拠資料（見積書等）No.</t>
    <rPh sb="0" eb="4">
      <t>コンキョシリョウ</t>
    </rPh>
    <rPh sb="5" eb="7">
      <t>ミツモリ</t>
    </rPh>
    <rPh sb="7" eb="8">
      <t>ショ</t>
    </rPh>
    <rPh sb="8" eb="9">
      <t>トウ</t>
    </rPh>
    <phoneticPr fontId="12"/>
  </si>
  <si>
    <t>補助事業に係る消費税仕入税額控除の取扱いチェックリスト</t>
    <phoneticPr fontId="9"/>
  </si>
  <si>
    <t>①課税期間の基準期間における課税売上高が1,000万円以下であること</t>
  </si>
  <si>
    <t>②課税事業者を選択していないこと</t>
  </si>
  <si>
    <t>③国の会計年度と事業年度等の相違により、補助事業年度途中において課税事業者となった場合、交付要綱に基づき消費税に係る仕入控除税額の報告を行うこと</t>
  </si>
  <si>
    <t>④特定期間における課税売上高が1,000万円を超えないこと（平成25年度予算事業より適用）</t>
  </si>
  <si>
    <t>①課税期間の基準期間における課税売上高が5,000万円以下であること</t>
  </si>
  <si>
    <t>②消費税簡易課税制度選択届出書が提出されていること</t>
  </si>
  <si>
    <t>③消費税簡易課税制度選択不適用届出書が提出されていないこと</t>
  </si>
  <si>
    <t>④国の会計年度と事業年度等の相違により、補助事業年度途中において課税事業者となった場合、交付要綱に基づき消費税に係る仕入控除税額の報告を行うこと</t>
  </si>
  <si>
    <t>①補助事業終了後、特定収入割合を証明する計算書類の提出をすること</t>
  </si>
  <si>
    <t>①補助事業終了後、交付要綱に基づき消費税に係る仕入控除税額の報告を行うこと</t>
  </si>
  <si>
    <t>「補助事業に係る消費税仕入税額控除
の取扱いチェックリスト」の選択結果：</t>
    <phoneticPr fontId="13"/>
  </si>
  <si>
    <t>※YESの場合は、消費税を含めて交付決定を行い、仕入控除税額の報告・返還は不要。</t>
    <phoneticPr fontId="13"/>
  </si>
  <si>
    <t>補助事業者が、納税義務者ではない又は地方公共団体の一般会計である。</t>
    <phoneticPr fontId="13"/>
  </si>
  <si>
    <t>I.</t>
    <phoneticPr fontId="13"/>
  </si>
  <si>
    <t>※NOの場合は、II. へ。</t>
    <phoneticPr fontId="13"/>
  </si>
  <si>
    <t>※いずれにも該当しない場合、消費税抜きで交付決定を行う。</t>
    <phoneticPr fontId="13"/>
  </si>
  <si>
    <t>④①から③以外の者であって、特段の理由により、消費税仕入控除税額の報告及び返還を選択する者（VI. へ）</t>
    <phoneticPr fontId="13"/>
  </si>
  <si>
    <t>III. 消費税法第9条第1項の規定により消費税を納める義務が免除される者</t>
    <phoneticPr fontId="13"/>
  </si>
  <si>
    <t>II. 補助事業者が、次の①～④のいずれかに該当する。</t>
    <phoneticPr fontId="13"/>
  </si>
  <si>
    <t>①消費税法第9条第1項の規定により消費税を納める義務が免除される者（III. へ）</t>
    <phoneticPr fontId="13"/>
  </si>
  <si>
    <t>②消費税法第37条第1項の規定により中小事業者の仕入に係る消費税額の控除の特例が適用される者（IV. へ）</t>
    <phoneticPr fontId="13"/>
  </si>
  <si>
    <t>③消費税法第60条第4項の規定により国、地方公共団体等に対する仕入に係る消費税額の控除の特例が適用される者（V. へ）</t>
    <phoneticPr fontId="13"/>
  </si>
  <si>
    <t>IV. 消費税法第37条第1項の規定により中小事業者の仕入に係る消費税額の控除の特例が適用される者</t>
    <phoneticPr fontId="13"/>
  </si>
  <si>
    <t>V. 消費税法第60条第4項の規定により国、地方公共団体等に対する仕入に係る消費税額の控除の特例が適用される者</t>
    <phoneticPr fontId="13"/>
  </si>
  <si>
    <t>②特定収入割合が5％以下になった場合、交付要綱に基づく消費税に係る仕入控除税額の報告を行うこと</t>
    <phoneticPr fontId="13"/>
  </si>
  <si>
    <t>※①～④で１つでもNOがあれば、消費税抜きで交付決定を行う。</t>
    <phoneticPr fontId="13"/>
  </si>
  <si>
    <t>※①～②で1つでもNOがあれば、消費税抜きで交付決定を行う。</t>
    <phoneticPr fontId="13"/>
  </si>
  <si>
    <t>※①がNOであれば、消費税抜きで交付決定を行う。</t>
    <phoneticPr fontId="13"/>
  </si>
  <si>
    <t>VI. 「II. ①～③」以外の者であって、特段の理由により、消費税仕入控除税額の報告及び返還を選択する者</t>
    <phoneticPr fontId="13"/>
  </si>
  <si>
    <t>A-1</t>
    <phoneticPr fontId="14"/>
  </si>
  <si>
    <t>A-2</t>
    <phoneticPr fontId="14"/>
  </si>
  <si>
    <t>Excel</t>
    <phoneticPr fontId="14"/>
  </si>
  <si>
    <t>B-1</t>
    <phoneticPr fontId="14"/>
  </si>
  <si>
    <t>―</t>
  </si>
  <si>
    <t>B-3</t>
  </si>
  <si>
    <t>B-4</t>
  </si>
  <si>
    <t>事業の実施体制表</t>
    <rPh sb="5" eb="8">
      <t>タイセイヒョウ</t>
    </rPh>
    <phoneticPr fontId="14"/>
  </si>
  <si>
    <t>PowerPoint</t>
    <phoneticPr fontId="14"/>
  </si>
  <si>
    <t>B-7</t>
  </si>
  <si>
    <t>事業の実施スケジュール</t>
    <phoneticPr fontId="14"/>
  </si>
  <si>
    <t>B-8</t>
  </si>
  <si>
    <t>B-9</t>
  </si>
  <si>
    <t>導入を予定している機器の仕様書</t>
    <phoneticPr fontId="14"/>
  </si>
  <si>
    <t>B-10</t>
  </si>
  <si>
    <t>ランニングコスト削減額根拠資料</t>
    <phoneticPr fontId="14"/>
  </si>
  <si>
    <t>―</t>
    <phoneticPr fontId="14"/>
  </si>
  <si>
    <t>C-1</t>
    <phoneticPr fontId="14"/>
  </si>
  <si>
    <t>別紙2　経費内訳</t>
    <phoneticPr fontId="14"/>
  </si>
  <si>
    <t>C-2</t>
  </si>
  <si>
    <t>C-3</t>
    <phoneticPr fontId="14"/>
  </si>
  <si>
    <t>補助事業に係る消費税仕入税額控除の取扱いチェックリスト</t>
    <rPh sb="0" eb="2">
      <t>ホジョ</t>
    </rPh>
    <rPh sb="2" eb="4">
      <t>ジギョウ</t>
    </rPh>
    <rPh sb="5" eb="6">
      <t>カカワ</t>
    </rPh>
    <rPh sb="7" eb="10">
      <t>ショウヒゼイ</t>
    </rPh>
    <rPh sb="10" eb="12">
      <t>シイレ</t>
    </rPh>
    <rPh sb="12" eb="14">
      <t>ゼイガク</t>
    </rPh>
    <rPh sb="14" eb="16">
      <t>コウジョ</t>
    </rPh>
    <rPh sb="17" eb="19">
      <t>トリアツカ</t>
    </rPh>
    <phoneticPr fontId="14"/>
  </si>
  <si>
    <t>D-1</t>
    <phoneticPr fontId="14"/>
  </si>
  <si>
    <t>D-2</t>
  </si>
  <si>
    <t>D-3</t>
  </si>
  <si>
    <t>その他参考資料</t>
    <rPh sb="3" eb="5">
      <t>サンコウ</t>
    </rPh>
    <phoneticPr fontId="14"/>
  </si>
  <si>
    <t>電子
媒体</t>
    <rPh sb="0" eb="2">
      <t>デンシ</t>
    </rPh>
    <rPh sb="3" eb="5">
      <t>バイタイ</t>
    </rPh>
    <phoneticPr fontId="14"/>
  </si>
  <si>
    <t>上記の電子データ</t>
    <rPh sb="0" eb="2">
      <t>ジョウキ</t>
    </rPh>
    <phoneticPr fontId="14"/>
  </si>
  <si>
    <t>提出書類チェックリスト</t>
    <phoneticPr fontId="14"/>
  </si>
  <si>
    <t>経費内訳表</t>
    <rPh sb="0" eb="5">
      <t>ケイヒウチワケヒョウ</t>
    </rPh>
    <phoneticPr fontId="14"/>
  </si>
  <si>
    <t>C-4</t>
    <phoneticPr fontId="14"/>
  </si>
  <si>
    <t>導入設備の名称</t>
    <rPh sb="3" eb="5">
      <t>メイショウ</t>
    </rPh>
    <phoneticPr fontId="9"/>
  </si>
  <si>
    <t>設備</t>
    <rPh sb="0" eb="1">
      <t>セツビ</t>
    </rPh>
    <phoneticPr fontId="14"/>
  </si>
  <si>
    <t>備考</t>
    <rPh sb="0" eb="1">
      <t>ビコウ</t>
    </rPh>
    <phoneticPr fontId="14"/>
  </si>
  <si>
    <t>法定耐用年数</t>
    <rPh sb="0" eb="2">
      <t>タイヨウ</t>
    </rPh>
    <rPh sb="2" eb="4">
      <t>ネンスウ</t>
    </rPh>
    <phoneticPr fontId="14"/>
  </si>
  <si>
    <t>基準年度の年間CO2排出量</t>
    <phoneticPr fontId="14"/>
  </si>
  <si>
    <t>導入後の年間CO2排出量</t>
    <rPh sb="0" eb="2">
      <t>ドウニュウ</t>
    </rPh>
    <rPh sb="2" eb="3">
      <t>アト</t>
    </rPh>
    <rPh sb="4" eb="6">
      <t>ネンカン</t>
    </rPh>
    <rPh sb="9" eb="11">
      <t>ハイシュツ</t>
    </rPh>
    <rPh sb="11" eb="12">
      <t>リョウ</t>
    </rPh>
    <phoneticPr fontId="14"/>
  </si>
  <si>
    <t>年間CO2削減量</t>
    <rPh sb="0" eb="2">
      <t>ネンカン</t>
    </rPh>
    <rPh sb="5" eb="7">
      <t>サクゲン</t>
    </rPh>
    <rPh sb="7" eb="8">
      <t>リョウ</t>
    </rPh>
    <phoneticPr fontId="9"/>
  </si>
  <si>
    <t>年間CO2削減率</t>
    <phoneticPr fontId="14"/>
  </si>
  <si>
    <t>累計CO2削減量</t>
    <rPh sb="0" eb="2">
      <t>ルイケイ</t>
    </rPh>
    <rPh sb="5" eb="7">
      <t>サクゲン</t>
    </rPh>
    <rPh sb="7" eb="8">
      <t>リョウ</t>
    </rPh>
    <phoneticPr fontId="9"/>
  </si>
  <si>
    <t>費用効率性</t>
    <rPh sb="0" eb="2">
      <t>ヒヨウ</t>
    </rPh>
    <rPh sb="2" eb="5">
      <t>コウリツセイ</t>
    </rPh>
    <phoneticPr fontId="9"/>
  </si>
  <si>
    <t>太陽光パネル</t>
    <rPh sb="0" eb="3">
      <t>タイヨウコウ</t>
    </rPh>
    <phoneticPr fontId="14"/>
  </si>
  <si>
    <t>平時運転時</t>
    <phoneticPr fontId="14"/>
  </si>
  <si>
    <t>自立運転時</t>
    <rPh sb="0" eb="2">
      <t>ジリツ</t>
    </rPh>
    <rPh sb="2" eb="4">
      <t>ウンテン</t>
    </rPh>
    <rPh sb="4" eb="5">
      <t>ジ</t>
    </rPh>
    <phoneticPr fontId="14"/>
  </si>
  <si>
    <t>平時-災害時</t>
    <rPh sb="0" eb="2">
      <t>ヘイジ</t>
    </rPh>
    <rPh sb="3" eb="5">
      <t>サイガイ</t>
    </rPh>
    <rPh sb="5" eb="6">
      <t>ジ</t>
    </rPh>
    <phoneticPr fontId="14"/>
  </si>
  <si>
    <t>数
量</t>
    <rPh sb="0" eb="1">
      <t>スウ</t>
    </rPh>
    <rPh sb="2" eb="3">
      <t>リョウ</t>
    </rPh>
    <phoneticPr fontId="14"/>
  </si>
  <si>
    <t>平時</t>
    <rPh sb="0" eb="2">
      <t>ヘイジ</t>
    </rPh>
    <phoneticPr fontId="14"/>
  </si>
  <si>
    <t>枚数</t>
    <rPh sb="0" eb="2">
      <t>マイスウ</t>
    </rPh>
    <phoneticPr fontId="14"/>
  </si>
  <si>
    <t>切換え
方法</t>
    <rPh sb="0" eb="2">
      <t>キリカ</t>
    </rPh>
    <rPh sb="4" eb="6">
      <t>ホウホウ</t>
    </rPh>
    <phoneticPr fontId="14"/>
  </si>
  <si>
    <t>設備仕様</t>
    <rPh sb="0" eb="2">
      <t>セツビ</t>
    </rPh>
    <rPh sb="2" eb="4">
      <t>シヨウ</t>
    </rPh>
    <phoneticPr fontId="14"/>
  </si>
  <si>
    <t>効果</t>
    <rPh sb="0" eb="2">
      <t>コウカ</t>
    </rPh>
    <phoneticPr fontId="14"/>
  </si>
  <si>
    <t>費用効率性</t>
    <rPh sb="0" eb="2">
      <t>ヒヨウ</t>
    </rPh>
    <rPh sb="2" eb="5">
      <t>コウリツセイ</t>
    </rPh>
    <phoneticPr fontId="14"/>
  </si>
  <si>
    <t>出力</t>
    <rPh sb="0" eb="2">
      <t>シュツリョク</t>
    </rPh>
    <phoneticPr fontId="14"/>
  </si>
  <si>
    <t>①モジュール設置枚数 [枚]</t>
    <rPh sb="6" eb="8">
      <t>セッチ</t>
    </rPh>
    <rPh sb="8" eb="10">
      <t>マイスウ</t>
    </rPh>
    <rPh sb="12" eb="13">
      <t>マイ</t>
    </rPh>
    <phoneticPr fontId="14"/>
  </si>
  <si>
    <t>②モジュール発電仕様 [W/枚]</t>
    <rPh sb="6" eb="8">
      <t>ハツデン</t>
    </rPh>
    <rPh sb="8" eb="10">
      <t>シヨウ</t>
    </rPh>
    <rPh sb="14" eb="15">
      <t>マイ</t>
    </rPh>
    <phoneticPr fontId="14"/>
  </si>
  <si>
    <t>⑤年間予測発電量 [kWh]</t>
    <rPh sb="1" eb="2">
      <t>ネン</t>
    </rPh>
    <rPh sb="2" eb="3">
      <t>カン</t>
    </rPh>
    <rPh sb="3" eb="5">
      <t>ヨソク</t>
    </rPh>
    <rPh sb="5" eb="7">
      <t>ハツデン</t>
    </rPh>
    <rPh sb="7" eb="8">
      <t>リョウ</t>
    </rPh>
    <phoneticPr fontId="14"/>
  </si>
  <si>
    <t>⑦モジュール合計額 [円]</t>
    <rPh sb="6" eb="8">
      <t>ゴウケイ</t>
    </rPh>
    <rPh sb="8" eb="9">
      <t>ガク</t>
    </rPh>
    <rPh sb="11" eb="12">
      <t>エン</t>
    </rPh>
    <phoneticPr fontId="14"/>
  </si>
  <si>
    <t>⑧パワコン合計額 [円]</t>
    <rPh sb="5" eb="7">
      <t>ゴウケイ</t>
    </rPh>
    <rPh sb="7" eb="8">
      <t>ガク</t>
    </rPh>
    <phoneticPr fontId="14"/>
  </si>
  <si>
    <t>補助対象経費（税抜）</t>
    <rPh sb="0" eb="2">
      <t>ホジョ</t>
    </rPh>
    <rPh sb="2" eb="4">
      <t>タイショウ</t>
    </rPh>
    <rPh sb="4" eb="6">
      <t>ケイヒ</t>
    </rPh>
    <rPh sb="6" eb="10">
      <t>ゼイヌキ</t>
    </rPh>
    <phoneticPr fontId="9"/>
  </si>
  <si>
    <t>容量
[kWh]</t>
    <rPh sb="0" eb="2">
      <t>ヨウリョウ</t>
    </rPh>
    <phoneticPr fontId="14"/>
  </si>
  <si>
    <t>合計
容量
[kWh]</t>
    <rPh sb="0" eb="2">
      <t>ゴウケイ</t>
    </rPh>
    <rPh sb="3" eb="5">
      <t>ヨウリョウ</t>
    </rPh>
    <phoneticPr fontId="14"/>
  </si>
  <si>
    <t>出力
電圧
[V]</t>
  </si>
  <si>
    <t>出力
電流
[A]</t>
    <rPh sb="0" eb="2">
      <t>シュツリョク</t>
    </rPh>
    <rPh sb="1" eb="2">
      <t>ヒラデ</t>
    </rPh>
    <rPh sb="3" eb="5">
      <t>デンリュウ</t>
    </rPh>
    <phoneticPr fontId="14"/>
  </si>
  <si>
    <t>出力
電流
[A]</t>
    <rPh sb="0" eb="2">
      <t>シュツリョク</t>
    </rPh>
    <rPh sb="3" eb="5">
      <t>デンリュウ</t>
    </rPh>
    <phoneticPr fontId="14"/>
  </si>
  <si>
    <t>出力
電圧
[V]</t>
    <phoneticPr fontId="13"/>
  </si>
  <si>
    <t>太陽光発電設備　投資コスト確認資料</t>
    <phoneticPr fontId="14"/>
  </si>
  <si>
    <t>代表申請者：</t>
    <rPh sb="0" eb="5">
      <t>ダイヒョウシンセイシャ</t>
    </rPh>
    <phoneticPr fontId="14"/>
  </si>
  <si>
    <t>代表申請者：</t>
    <phoneticPr fontId="13"/>
  </si>
  <si>
    <t>蓄電池本体</t>
    <phoneticPr fontId="13"/>
  </si>
  <si>
    <t>項目</t>
    <rPh sb="0" eb="2">
      <t>コウモク</t>
    </rPh>
    <phoneticPr fontId="13"/>
  </si>
  <si>
    <t>円</t>
    <rPh sb="0" eb="1">
      <t>エン</t>
    </rPh>
    <phoneticPr fontId="13"/>
  </si>
  <si>
    <t>●●社、240W</t>
    <phoneticPr fontId="13"/>
  </si>
  <si>
    <t>●●社、6kW</t>
    <phoneticPr fontId="13"/>
  </si>
  <si>
    <t>蓄電池本体</t>
    <rPh sb="0" eb="3">
      <t>チクデンチ</t>
    </rPh>
    <rPh sb="3" eb="5">
      <t>ホンタイ</t>
    </rPh>
    <phoneticPr fontId="18"/>
  </si>
  <si>
    <t>蓄電池収納箱</t>
    <rPh sb="0" eb="3">
      <t>チクデンチ</t>
    </rPh>
    <rPh sb="3" eb="6">
      <t>シュウノウバコ</t>
    </rPh>
    <phoneticPr fontId="13"/>
  </si>
  <si>
    <t>蓄電池収納箱</t>
    <rPh sb="0" eb="3">
      <t>チクデンチ</t>
    </rPh>
    <rPh sb="3" eb="5">
      <t>シュウノウ</t>
    </rPh>
    <rPh sb="5" eb="6">
      <t>バコ</t>
    </rPh>
    <phoneticPr fontId="18"/>
  </si>
  <si>
    <t>●●社</t>
    <rPh sb="2" eb="3">
      <t>シャ</t>
    </rPh>
    <phoneticPr fontId="13"/>
  </si>
  <si>
    <t>公称最大出力
[W]</t>
    <phoneticPr fontId="14"/>
  </si>
  <si>
    <t>合計値
[kW]</t>
    <rPh sb="0" eb="3">
      <t>ゴウケイチ</t>
    </rPh>
    <phoneticPr fontId="14"/>
  </si>
  <si>
    <t>出力
電力
[kW]</t>
    <rPh sb="0" eb="2">
      <t>シュツリョク</t>
    </rPh>
    <rPh sb="3" eb="5">
      <t>デンリョク</t>
    </rPh>
    <phoneticPr fontId="14"/>
  </si>
  <si>
    <t>系統1</t>
    <rPh sb="0" eb="2">
      <t>ケイトウ</t>
    </rPh>
    <phoneticPr fontId="14"/>
  </si>
  <si>
    <t>系統2</t>
    <rPh sb="0" eb="2">
      <t>ケイトウ</t>
    </rPh>
    <phoneticPr fontId="14"/>
  </si>
  <si>
    <t>系統3</t>
    <rPh sb="0" eb="2">
      <t>ケイトウ</t>
    </rPh>
    <phoneticPr fontId="14"/>
  </si>
  <si>
    <t>系統4</t>
    <rPh sb="0" eb="2">
      <t>ケイトウ</t>
    </rPh>
    <phoneticPr fontId="14"/>
  </si>
  <si>
    <t>系統5</t>
    <rPh sb="0" eb="2">
      <t>ケイトウ</t>
    </rPh>
    <phoneticPr fontId="14"/>
  </si>
  <si>
    <t>系統6</t>
    <rPh sb="0" eb="2">
      <t>ケイトウ</t>
    </rPh>
    <phoneticPr fontId="14"/>
  </si>
  <si>
    <t>系統7</t>
    <rPh sb="0" eb="2">
      <t>ケイトウ</t>
    </rPh>
    <phoneticPr fontId="14"/>
  </si>
  <si>
    <t>系統8</t>
    <rPh sb="0" eb="2">
      <t>ケイトウ</t>
    </rPh>
    <phoneticPr fontId="14"/>
  </si>
  <si>
    <t>系統9</t>
    <rPh sb="0" eb="2">
      <t>ケイトウ</t>
    </rPh>
    <phoneticPr fontId="14"/>
  </si>
  <si>
    <t>系統10</t>
    <rPh sb="0" eb="2">
      <t>ケイトウ</t>
    </rPh>
    <phoneticPr fontId="14"/>
  </si>
  <si>
    <t>系統11</t>
    <rPh sb="0" eb="2">
      <t>ケイトウ</t>
    </rPh>
    <phoneticPr fontId="14"/>
  </si>
  <si>
    <t>系統12</t>
    <rPh sb="0" eb="2">
      <t>ケイトウ</t>
    </rPh>
    <phoneticPr fontId="14"/>
  </si>
  <si>
    <t>系統13</t>
    <rPh sb="0" eb="2">
      <t>ケイトウ</t>
    </rPh>
    <phoneticPr fontId="14"/>
  </si>
  <si>
    <t>系統14</t>
    <rPh sb="0" eb="2">
      <t>ケイトウ</t>
    </rPh>
    <phoneticPr fontId="14"/>
  </si>
  <si>
    <t>系統15</t>
    <rPh sb="0" eb="2">
      <t>ケイトウ</t>
    </rPh>
    <phoneticPr fontId="14"/>
  </si>
  <si>
    <t>系統16</t>
    <rPh sb="0" eb="2">
      <t>ケイトウ</t>
    </rPh>
    <phoneticPr fontId="14"/>
  </si>
  <si>
    <t>系統17</t>
    <rPh sb="0" eb="2">
      <t>ケイトウ</t>
    </rPh>
    <phoneticPr fontId="14"/>
  </si>
  <si>
    <t>系統18</t>
    <rPh sb="0" eb="2">
      <t>ケイトウ</t>
    </rPh>
    <phoneticPr fontId="14"/>
  </si>
  <si>
    <t>三相交流</t>
  </si>
  <si>
    <t>自動</t>
  </si>
  <si>
    <t>パワーコンディショナー</t>
    <phoneticPr fontId="13"/>
  </si>
  <si>
    <t>停電時（自立運転時）</t>
    <rPh sb="0" eb="2">
      <t>テイデン</t>
    </rPh>
    <rPh sb="2" eb="3">
      <t>ジ</t>
    </rPh>
    <rPh sb="4" eb="6">
      <t>ジリツ</t>
    </rPh>
    <rPh sb="6" eb="8">
      <t>ウンテン</t>
    </rPh>
    <rPh sb="8" eb="9">
      <t>ジ</t>
    </rPh>
    <phoneticPr fontId="14"/>
  </si>
  <si>
    <t>備　　　考</t>
    <rPh sb="0" eb="1">
      <t>ビ</t>
    </rPh>
    <rPh sb="4" eb="5">
      <t>コウ</t>
    </rPh>
    <phoneticPr fontId="14"/>
  </si>
  <si>
    <t>過積載率
[%]</t>
    <phoneticPr fontId="13"/>
  </si>
  <si>
    <t>太陽光発電設備　系統別リスト</t>
    <rPh sb="0" eb="7">
      <t>タイヨウコウハツデンセツビ</t>
    </rPh>
    <rPh sb="8" eb="11">
      <t>ケイトウベツ</t>
    </rPh>
    <phoneticPr fontId="14"/>
  </si>
  <si>
    <t>●●●●</t>
    <phoneticPr fontId="13"/>
  </si>
  <si>
    <t>①蓄電池パッケージ</t>
  </si>
  <si>
    <t>定格出力、出力可能時間、保証期間、修理保証、廃棄方法、アフターサービス等について、所定の表示がなされている蓄電システムであること</t>
    <phoneticPr fontId="13"/>
  </si>
  <si>
    <t>蓄電システム部が「JIS C4412-1」または「JIS C4412-2」に準拠したものであること
※「JIS C4412-2」における要求事項の解釈等は「電気用品の技術基準の解釈 別表第八」に準拠すること
※平成28年3月末までに、平成26年度（補正）定置用リチウムイオン蓄電池導入支援事業の指定認証機関から「蓄電システムの一般及び安全要求事項」に基づく検査基準による認証がなされている場合、「JIS C4412-1」または「JIS C4412-2」と同等の規格を満足した製品であるとみなす。</t>
    <phoneticPr fontId="13"/>
  </si>
  <si>
    <t>蓄電容量10kWh未満の蓄電池は、第三者認証機関の製品審査により、「蓄電システムの震災対策基準」の製品審査に合格したものであること
※第三者認証機関は、電気用品安全法国内登録検査機関であること、かつ、IECEE-CB制度に基づく国内認証機関（NCB）であること</t>
    <phoneticPr fontId="13"/>
  </si>
  <si>
    <t>×</t>
  </si>
  <si>
    <t>安全率</t>
    <rPh sb="0" eb="3">
      <t>アンゼンリツ</t>
    </rPh>
    <phoneticPr fontId="14"/>
  </si>
  <si>
    <t>年</t>
    <rPh sb="0" eb="1">
      <t>ネン</t>
    </rPh>
    <phoneticPr fontId="14"/>
  </si>
  <si>
    <t>円</t>
    <rPh sb="0" eb="1">
      <t>エン</t>
    </rPh>
    <phoneticPr fontId="9"/>
  </si>
  <si>
    <t>(B)</t>
    <phoneticPr fontId="13"/>
  </si>
  <si>
    <t>(A)</t>
    <phoneticPr fontId="13"/>
  </si>
  <si>
    <t>(C)</t>
    <phoneticPr fontId="13"/>
  </si>
  <si>
    <t>(F)</t>
    <phoneticPr fontId="13"/>
  </si>
  <si>
    <t>(D)</t>
    <phoneticPr fontId="13"/>
  </si>
  <si>
    <t>t-CO2/年 (C-F)</t>
    <phoneticPr fontId="14"/>
  </si>
  <si>
    <t>(G)</t>
    <phoneticPr fontId="13"/>
  </si>
  <si>
    <t>(H)</t>
    <phoneticPr fontId="13"/>
  </si>
  <si>
    <t>(I)</t>
    <phoneticPr fontId="13"/>
  </si>
  <si>
    <t>％ (F/C×100)</t>
    <phoneticPr fontId="13"/>
  </si>
  <si>
    <t>t-CO2 (A×F)</t>
    <phoneticPr fontId="9"/>
  </si>
  <si>
    <t>円/t-CO2 (B/H)</t>
    <phoneticPr fontId="13"/>
  </si>
  <si>
    <t>B-2</t>
    <phoneticPr fontId="13"/>
  </si>
  <si>
    <t>太陽光発電設備　系統別リスト</t>
    <phoneticPr fontId="13"/>
  </si>
  <si>
    <t>月</t>
    <rPh sb="0" eb="1">
      <t>ツキ</t>
    </rPh>
    <phoneticPr fontId="9"/>
  </si>
  <si>
    <t>1.</t>
    <phoneticPr fontId="14"/>
  </si>
  <si>
    <t>(1)</t>
    <phoneticPr fontId="9"/>
  </si>
  <si>
    <t>(2)</t>
    <phoneticPr fontId="9"/>
  </si>
  <si>
    <t>(3)</t>
  </si>
  <si>
    <t>(4)</t>
  </si>
  <si>
    <t>(5)</t>
  </si>
  <si>
    <t>(6)</t>
  </si>
  <si>
    <t>2.</t>
    <phoneticPr fontId="14"/>
  </si>
  <si>
    <t>3.</t>
    <phoneticPr fontId="14"/>
  </si>
  <si>
    <t>(6)</t>
    <phoneticPr fontId="14"/>
  </si>
  <si>
    <t>暴力団排除に関する誓約事項</t>
    <phoneticPr fontId="13"/>
  </si>
  <si>
    <t>Word</t>
    <phoneticPr fontId="13"/>
  </si>
  <si>
    <t>B-11</t>
    <phoneticPr fontId="13"/>
  </si>
  <si>
    <t>%</t>
    <phoneticPr fontId="13"/>
  </si>
  <si>
    <t>蓄電池部（初期実効容量1.0kWh以上）とパワーコンディショナー等の電力変換装置から構成されるシステムであり、蓄電システム本体機器を含むシステム全体を一つのパッケージとして取り扱うものであること
※初期実効容量は「JEM」格で定義された容量を適用する。
※システム全体を統合して管理するための番号が付与されていること</t>
    <phoneticPr fontId="13"/>
  </si>
  <si>
    <t>②性能表示基準</t>
    <phoneticPr fontId="13"/>
  </si>
  <si>
    <t>③蓄電池部安全基準</t>
    <phoneticPr fontId="13"/>
  </si>
  <si>
    <t>⑥保証期間</t>
    <phoneticPr fontId="13"/>
  </si>
  <si>
    <t>○リチウムイオン蓄電池部の場合
蓄電池部が「JIS C8715-2」に準拠したものであること
※平成28年3月末までに、平成26年度（補正）定置用リチウムイオン蓄電池導入支援事業の指定認証機関から「SBA S1101:2011（一般社団法人電池工業会発行）とその解説書」に基づく検査基準による認証がなされている場合、「JIS C8715-2」と同等の規格を満足した製品であるとみなす。
○リチウムイオン蓄電池部以外の場合
蓄電池部が平成二十六年四月十四日消防庁告示第十号「蓄電池設備の基準第二の二」に記載の規格に準拠したものであること</t>
    <phoneticPr fontId="13"/>
  </si>
  <si>
    <t>メーカー保証およびサイクル試験による性能の双方が10年以上の蓄電システムであること
※蓄電システムの製造を製造事業者に委託し、自社の製品として販売する事業者も含む。
※当該機器製造事業者以外の保証（販売店保証等）は含めない。
※メーカー保証期間内の補償費用は無償であることを条件とする。</t>
    <phoneticPr fontId="13"/>
  </si>
  <si>
    <t>活用方法
（記述）</t>
    <rPh sb="0" eb="2">
      <t>カツヨウ</t>
    </rPh>
    <rPh sb="2" eb="4">
      <t>ホウホウ</t>
    </rPh>
    <rPh sb="6" eb="8">
      <t>キジュツ</t>
    </rPh>
    <phoneticPr fontId="14"/>
  </si>
  <si>
    <t>特定負荷
（記述）</t>
    <rPh sb="0" eb="2">
      <t>トクテイ</t>
    </rPh>
    <rPh sb="2" eb="4">
      <t>フカ</t>
    </rPh>
    <phoneticPr fontId="14"/>
  </si>
  <si>
    <t>項　　　目</t>
    <phoneticPr fontId="9"/>
  </si>
  <si>
    <t>自己資金</t>
    <phoneticPr fontId="9"/>
  </si>
  <si>
    <t>その他　　</t>
  </si>
  <si>
    <t>資金調達先の検討までは至っていない</t>
    <phoneticPr fontId="9"/>
  </si>
  <si>
    <t>具体的な資金調達先の検討済</t>
    <phoneticPr fontId="9"/>
  </si>
  <si>
    <t>検討先の名称、担当部署、担当者名</t>
    <phoneticPr fontId="9"/>
  </si>
  <si>
    <t>説明</t>
    <rPh sb="0" eb="2">
      <t>セツメイ</t>
    </rPh>
    <phoneticPr fontId="9"/>
  </si>
  <si>
    <t>相談先の名称、担当部署、担当者名</t>
    <phoneticPr fontId="9"/>
  </si>
  <si>
    <t>金融機関から起債又は借入金の内諾済</t>
    <phoneticPr fontId="9"/>
  </si>
  <si>
    <t>内諾先の名称、担当部署、担当者名</t>
    <phoneticPr fontId="9"/>
  </si>
  <si>
    <t>補助金以外は全額自己資金で対応予定</t>
    <phoneticPr fontId="9"/>
  </si>
  <si>
    <t>会社概要</t>
    <rPh sb="0" eb="2">
      <t>カイシャ</t>
    </rPh>
    <rPh sb="2" eb="4">
      <t>ガイヨウ</t>
    </rPh>
    <phoneticPr fontId="9"/>
  </si>
  <si>
    <t>経営の状況</t>
  </si>
  <si>
    <t>売上高</t>
  </si>
  <si>
    <t>営業利益</t>
  </si>
  <si>
    <t>経常利益</t>
  </si>
  <si>
    <t>当期純利益</t>
  </si>
  <si>
    <t>純資産</t>
  </si>
  <si>
    <t>日本標準産業分類</t>
    <rPh sb="0" eb="2">
      <t>ニホン</t>
    </rPh>
    <rPh sb="2" eb="4">
      <t>ヒョウジュン</t>
    </rPh>
    <rPh sb="4" eb="6">
      <t>サンギョウ</t>
    </rPh>
    <rPh sb="6" eb="8">
      <t>ブンルイ</t>
    </rPh>
    <phoneticPr fontId="9"/>
  </si>
  <si>
    <t>大分類 Ａ　農業，林業</t>
  </si>
  <si>
    <t>×</t>
    <phoneticPr fontId="9"/>
  </si>
  <si>
    <t>すべて対象外</t>
    <rPh sb="3" eb="5">
      <t>タイショウ</t>
    </rPh>
    <rPh sb="5" eb="6">
      <t>ガイ</t>
    </rPh>
    <phoneticPr fontId="9"/>
  </si>
  <si>
    <t>中分類</t>
  </si>
  <si>
    <t>農業</t>
  </si>
  <si>
    <t>管理，補助的経済活動を行う事業所（01農業）</t>
  </si>
  <si>
    <t>　　　　　　0100　　主として管理事務を行う本社等</t>
  </si>
  <si>
    <t>　　　　　　0109　　その他の管理，補助的経済活動を行う事業所</t>
  </si>
  <si>
    <t>耕種農業</t>
  </si>
  <si>
    <t>　　　　　　0111　　米作農業</t>
  </si>
  <si>
    <t>　　　　　　0112　　米作以外の穀作農業</t>
  </si>
  <si>
    <t>　　　　　　0113　　野菜作農業（きのこ類の栽培を含む）</t>
  </si>
  <si>
    <t>　　　　　　0114　　果樹作農業</t>
  </si>
  <si>
    <t>　　　　　　0115　　花き作農業</t>
  </si>
  <si>
    <t>　　　　　　0116　　工芸農作物農業</t>
  </si>
  <si>
    <t>　　　　　　0117　　ばれいしょ・かんしょ作農業</t>
  </si>
  <si>
    <t>　　　　　　0119　　その他の耕種農業</t>
  </si>
  <si>
    <t>畜産農業</t>
  </si>
  <si>
    <t>　　　　　　0121　　酪農業</t>
  </si>
  <si>
    <t>　　　　　　0122　　肉用牛生産業</t>
  </si>
  <si>
    <t>　　　　　　0123　　養豚業</t>
  </si>
  <si>
    <t>　　　　　　0124　　養鶏業</t>
  </si>
  <si>
    <t>　　　　　　0125　　畜産類似業</t>
  </si>
  <si>
    <t>　　　　　　0126　　養蚕農業</t>
  </si>
  <si>
    <t>　　　　　　0129　　その他の畜産農業</t>
  </si>
  <si>
    <t>農業サービス業（園芸サービス業を除く）</t>
  </si>
  <si>
    <t>　　　　　　0131　　穀作サービス業</t>
  </si>
  <si>
    <t>　　　　　　0132　　野菜作・果樹作サービス業</t>
  </si>
  <si>
    <t>　　　　　　0133　　穀作，野菜作・果樹作以外の耕種サービス業</t>
  </si>
  <si>
    <t>　　　　　　0134　　畜産サービス業（獣医業を除く）</t>
  </si>
  <si>
    <t>園芸サービス業</t>
  </si>
  <si>
    <t>　　　　　　0141　　園芸サービス業</t>
  </si>
  <si>
    <t>林業</t>
  </si>
  <si>
    <t>管理，補助的経済活動を行う事業所（02林業）</t>
  </si>
  <si>
    <t>　　　　　　0200　　主として管理事務を行う本社等</t>
  </si>
  <si>
    <t>　　　　　　0209　　その他の管理，補助的経済活動を行う事業所</t>
  </si>
  <si>
    <t>育林業</t>
  </si>
  <si>
    <t>　　　　　　0211　　育林業</t>
  </si>
  <si>
    <t>素材生産業</t>
  </si>
  <si>
    <t>　　　　　　0221　　素材生産業</t>
  </si>
  <si>
    <t>特用林産物生産業（きのこ類の栽培を除く）</t>
  </si>
  <si>
    <t>　　　　　　0231　　製薪炭業</t>
  </si>
  <si>
    <t>　　　　　　0239　　その他の特用林産物生産業（きのこ類の栽培を除く）</t>
  </si>
  <si>
    <t>林業サービス業</t>
  </si>
  <si>
    <t>　　　　　　0241　　育林サービス業</t>
  </si>
  <si>
    <t>　　　　　　0242　　素材生産サービス業</t>
  </si>
  <si>
    <t>　　　　　　0243　　山林種苗生産サービス業</t>
  </si>
  <si>
    <t>　　　　　　0249　　その他の林業サービス業</t>
  </si>
  <si>
    <t>その他の林業</t>
  </si>
  <si>
    <t>　　　　　　0299　　その他の林業</t>
  </si>
  <si>
    <t>大分類 Ｂ　漁業</t>
  </si>
  <si>
    <t>漁業（水産養殖業を除く）</t>
  </si>
  <si>
    <t>管理，補助的経済活動を行う事業所（03漁業）</t>
  </si>
  <si>
    <t>　　　　　　0300　　主として管理事務を行う本社等</t>
  </si>
  <si>
    <t>　　　　　　0309　　その他の管理，補助的経済活動を行う事業所</t>
  </si>
  <si>
    <t>海面漁業</t>
  </si>
  <si>
    <t>　　　　　　0311　　底びき網漁業</t>
  </si>
  <si>
    <t>　　　　　　0312　　まき網漁業</t>
  </si>
  <si>
    <t>　　　　　　0313　　刺網漁業</t>
  </si>
  <si>
    <t>　　　　　　0314　　釣・はえ縄漁業</t>
  </si>
  <si>
    <t>　　　　　　0315　　定置網漁業</t>
  </si>
  <si>
    <t>　　　　　　0316　　地びき網・船びき網漁業</t>
  </si>
  <si>
    <t>　　　　　　0317　　採貝・採藻業</t>
  </si>
  <si>
    <t>　　　　　　0318　　捕鯨業</t>
  </si>
  <si>
    <t>　　　　　　0319　　その他の海面漁業</t>
  </si>
  <si>
    <t>内水面漁業</t>
  </si>
  <si>
    <t>　　　　　　0321　　内水面漁業</t>
  </si>
  <si>
    <t>水産養殖業</t>
  </si>
  <si>
    <t>管理，補助的経済活動を行う事業所（04水産養殖業）</t>
  </si>
  <si>
    <t>　　　　　　0400　　主として管理事務を行う本社等</t>
  </si>
  <si>
    <t>　　　　　　0409　　その他の管理，補助的経済活動を行う事業所</t>
  </si>
  <si>
    <t>海面養殖業</t>
  </si>
  <si>
    <t>　　　　　　0411　　魚類養殖業</t>
  </si>
  <si>
    <t>　　　　　　0412　　貝類養殖業</t>
  </si>
  <si>
    <t>　　　　　　0413　　藻類養殖業</t>
  </si>
  <si>
    <t>　　　　　　0414　　真珠養殖業</t>
  </si>
  <si>
    <t>　　　　　　0415　　種苗養殖業</t>
  </si>
  <si>
    <t>　　　　　　0419　　その他の海面養殖業</t>
  </si>
  <si>
    <t>内水面養殖業</t>
  </si>
  <si>
    <t>　　　　　　0421　　内水面養殖業</t>
  </si>
  <si>
    <t>大分類 Ｃ　鉱業，採石業，砂利採取業</t>
  </si>
  <si>
    <t>鉱業，採石業，砂利採取業</t>
  </si>
  <si>
    <t>管理，補助的経済活動を行う事業所（05鉱業，採石業，砂利採取業）</t>
  </si>
  <si>
    <t>　　　　　　0500　　主として管理事務を行う本社等</t>
  </si>
  <si>
    <t>　　　　　　0509　　その他の管理，補助的経済活動を行う事業所</t>
  </si>
  <si>
    <t>金属鉱業</t>
  </si>
  <si>
    <t>　　　　　　0511　　金・銀鉱業</t>
  </si>
  <si>
    <t>　　　　　　0512　　鉛・亜鉛鉱業</t>
  </si>
  <si>
    <t>　　　　　　0513　　鉄鉱業</t>
  </si>
  <si>
    <t>　　　　　　0519　　その他の金属鉱業</t>
  </si>
  <si>
    <t>石炭・亜炭鉱業</t>
  </si>
  <si>
    <t>　　　　　　0521　　石炭鉱業（石炭選別業を含む）</t>
  </si>
  <si>
    <t>　　　　　　0522　　亜炭鉱業</t>
  </si>
  <si>
    <t>原油・天然ガス鉱業</t>
  </si>
  <si>
    <t>　　　　　　0531　　原油鉱業</t>
  </si>
  <si>
    <t>　　　　　　0532　　天然ガス鉱業</t>
  </si>
  <si>
    <t>採石業，砂・砂利・玉石採取業</t>
  </si>
  <si>
    <t>　　　　　　0541　　花こう岩・同類似岩石採石業</t>
  </si>
  <si>
    <t>　　　　　　0542　　石英粗面岩・同類似岩石採石業</t>
  </si>
  <si>
    <t>　　　　　　0543　　安山岩・同類似岩石採石業</t>
  </si>
  <si>
    <t>　　　　　　0544　　大理石採石業</t>
  </si>
  <si>
    <t>　　　　　　0545　　ぎょう灰岩採石業</t>
  </si>
  <si>
    <t>　　　　　　0546　　砂岩採石業</t>
  </si>
  <si>
    <t>　　　　　　0547　　粘板岩採石業</t>
  </si>
  <si>
    <t>　　　　　　0548　　砂・砂利・玉石採取業</t>
  </si>
  <si>
    <t>　　　　　　0549　　その他の採石業，砂・砂利・玉石採取業</t>
  </si>
  <si>
    <t>窯業原料用鉱物鉱業（耐火物・陶磁器・ガラス・セメント原料用に限る）</t>
  </si>
  <si>
    <t>　　　　　　0551　　耐火粘土鉱業</t>
  </si>
  <si>
    <t>　　　　　　0552　　ろう石鉱業</t>
  </si>
  <si>
    <t>　　　　　　0553　　ドロマイト鉱業</t>
  </si>
  <si>
    <t>　　　　　　0554　　長石鉱業</t>
  </si>
  <si>
    <t>　　　　　　0555　　けい石鉱業</t>
  </si>
  <si>
    <t>　　　　　　0556　　天然けい砂鉱業</t>
  </si>
  <si>
    <t>　　　　　　0557　　石灰石鉱業</t>
  </si>
  <si>
    <t>　　　　　　0559　　その他の窯業原料用鉱物鉱業</t>
  </si>
  <si>
    <t>その他の鉱業</t>
  </si>
  <si>
    <t>　　　　　　0591　　酸性白土鉱業</t>
  </si>
  <si>
    <t>　　　　　　0592　　ベントナイト鉱業</t>
  </si>
  <si>
    <t>　　　　　　0593　　けいそう土鉱業</t>
  </si>
  <si>
    <t>　　　　　　0594　　滑石鉱業</t>
  </si>
  <si>
    <t>　　　　　　0599　　他に分類されない鉱業</t>
  </si>
  <si>
    <t>大分類 Ｄ　建設業</t>
  </si>
  <si>
    <t>総合工事業</t>
  </si>
  <si>
    <t>管理，補助的経済活動を行う事業所（06総合工事業）</t>
  </si>
  <si>
    <t>　　　　　　0600　　主として管理事務を行う本社等</t>
  </si>
  <si>
    <t>　　　　　　0609　　その他の管理，補助的経済活動を行う事業所</t>
  </si>
  <si>
    <t>一般土木建築工事業</t>
  </si>
  <si>
    <t>　　　　　　0611　　一般土木建築工事業</t>
  </si>
  <si>
    <t>土木工事業（舗装工事業を除く）</t>
  </si>
  <si>
    <t>　　　　　　0621　　土木工事業(別掲を除く)</t>
  </si>
  <si>
    <t>　　　　　　0622　　造園工事業</t>
  </si>
  <si>
    <t>　　　　　　0623　　しゅんせつ工事業</t>
  </si>
  <si>
    <t>舗装工事業</t>
  </si>
  <si>
    <t>　　　　　　0631　　舗装工事業</t>
  </si>
  <si>
    <t>建築工事業(木造建築工事業を除く)</t>
  </si>
  <si>
    <t>　　　　　　0641　　建築工事業(木造建築工事業を除く)</t>
  </si>
  <si>
    <t>木造建築工事業</t>
  </si>
  <si>
    <t>　　　　　　0651　　木造建築工事業</t>
  </si>
  <si>
    <t>建築リフォーム工事業</t>
  </si>
  <si>
    <t>　　　　　　0661　　建築リフォーム工事業</t>
  </si>
  <si>
    <t>職別工事業(設備工事業を除く)</t>
  </si>
  <si>
    <t>管理，補助的経済活動を行う事業所（07職別工事業）</t>
  </si>
  <si>
    <t>　　　　　　0700　　主として管理事務を行う本社等</t>
  </si>
  <si>
    <t>　　　　　　0709　　その他の管理，補助的経済活動を行う事業所</t>
  </si>
  <si>
    <t>大工工事業</t>
  </si>
  <si>
    <t>　　　　　　0711　　大工工事業(型枠大工工事業を除く)</t>
  </si>
  <si>
    <t>　　　　　　0712　　型枠大工工事業</t>
  </si>
  <si>
    <t>とび・土工・コンクリート工事業</t>
  </si>
  <si>
    <t>　　　　　　0721　　とび工事業</t>
  </si>
  <si>
    <t>　　　　　　0722　　土工・コンクリート工事業</t>
  </si>
  <si>
    <t>　　　　　　0723　　特殊コンクリート工事業</t>
  </si>
  <si>
    <t>鉄骨・鉄筋工事業</t>
  </si>
  <si>
    <t>　　　　　　0731　　鉄骨工事業</t>
  </si>
  <si>
    <t>　　　　　　0732　　鉄筋工事業</t>
  </si>
  <si>
    <t>石工・れんが・タイル・ブロック工事業</t>
  </si>
  <si>
    <t>　　　　　　0741　　石工工事業</t>
  </si>
  <si>
    <t>　　　　　　0742　　れんが工事業</t>
  </si>
  <si>
    <t>　　　　　　0743　　タイル工事業</t>
  </si>
  <si>
    <t>　　　　　　0744　　コンクリートブロック工事業</t>
  </si>
  <si>
    <t>左官工事業</t>
  </si>
  <si>
    <t>　　　　　　0751　　左官工事業</t>
  </si>
  <si>
    <t>板金・金物工事業</t>
  </si>
  <si>
    <t>　　　　　　0761　　金属製屋根工事業</t>
  </si>
  <si>
    <t>　　　　　　0762　　板金工事業</t>
  </si>
  <si>
    <t>　　　　　　0763　　建築金物工事業</t>
  </si>
  <si>
    <t>塗装工事業</t>
  </si>
  <si>
    <t>　　　　　　0771　　塗装工事業（道路標示・区画線工事業を除く）</t>
  </si>
  <si>
    <t>　　　　　　0772　　道路標示・区画線工事業</t>
  </si>
  <si>
    <t>床・内装工事業</t>
  </si>
  <si>
    <t>　　　　　　0781　　床工事業</t>
  </si>
  <si>
    <t>　　　　　　0782　　内装工事業</t>
  </si>
  <si>
    <t>その他の職別工事業</t>
  </si>
  <si>
    <t>　　　　　　0791　　ガラス工事業</t>
  </si>
  <si>
    <t>　　　　　　0792　　金属製建具工事業</t>
  </si>
  <si>
    <t>　　　　　　0793　　木製建具工事業</t>
  </si>
  <si>
    <t>　　　　　　0794　　屋根工事業（金属製屋根工事業を除く）</t>
  </si>
  <si>
    <t>　　　　　　0795　　防水工事業</t>
  </si>
  <si>
    <t>　　　　　　0796　　はつり・解体工事業</t>
  </si>
  <si>
    <t>　　　　　　0799　　他に分類されない職別工事業</t>
  </si>
  <si>
    <t>設備工事業</t>
  </si>
  <si>
    <t>管理，補助的経済活動を行う事業所（08設備工事業）</t>
  </si>
  <si>
    <t>　　　　　　0800　　主として管理事務を行う本社等</t>
  </si>
  <si>
    <t>　　　　　　0809　　その他の管理，補助的経済活動を行う事業所</t>
  </si>
  <si>
    <t>電気工事業</t>
  </si>
  <si>
    <t>　　　　　　0811　　一般電気工事業</t>
  </si>
  <si>
    <t>　　　　　　0812　　電気配線工事業</t>
  </si>
  <si>
    <t>電気通信・信号装置工事業</t>
  </si>
  <si>
    <t>　　　　　　0821　　電気通信工事業（有線テレビジョン放送設備設置工事業を除く）</t>
  </si>
  <si>
    <t>　　　　　　0822　　有線テレビジョン放送設備設置工事業</t>
  </si>
  <si>
    <t>　　　　　　0823　　信号装置工事業</t>
  </si>
  <si>
    <t>管工事業（さく井工事業を除く）</t>
  </si>
  <si>
    <t>　　　　　　0831　　一般管工事業</t>
  </si>
  <si>
    <t>　　　　　　0832　　冷暖房設備工事業</t>
  </si>
  <si>
    <t>　　　　　　0833　　給排水・衛生設備工事業</t>
  </si>
  <si>
    <t>　　　　　　0839　　その他の管工事業</t>
  </si>
  <si>
    <t>機械器具設置工事業</t>
  </si>
  <si>
    <t>　　　　　　0841　　機械器具設置工事業（昇降設備工事業を除く）</t>
  </si>
  <si>
    <t>　　　　　　0842　　昇降設備工事業</t>
  </si>
  <si>
    <t>その他の設備工事業</t>
  </si>
  <si>
    <t>　　　　　　0891　　築炉工事業</t>
  </si>
  <si>
    <t>　　　　　　0892　　熱絶縁工事業</t>
  </si>
  <si>
    <t>　　　　　　0893　　道路標識設置工事業</t>
  </si>
  <si>
    <t>　　　　　　0894　　さく井工事業</t>
  </si>
  <si>
    <t>大分類 Ｅ　製造業</t>
  </si>
  <si>
    <t>○</t>
    <phoneticPr fontId="9"/>
  </si>
  <si>
    <t>すべて対象（工場・物流施設）</t>
    <rPh sb="3" eb="5">
      <t>タイショウ</t>
    </rPh>
    <rPh sb="6" eb="8">
      <t>コウジョウ</t>
    </rPh>
    <phoneticPr fontId="9"/>
  </si>
  <si>
    <t>食料品製造業</t>
  </si>
  <si>
    <t>管理，補助的経済活動を行う事業所（09食料品製造業）</t>
  </si>
  <si>
    <t>　　　　　　0900　　主として管理事務を行う本社等</t>
    <phoneticPr fontId="9"/>
  </si>
  <si>
    <t>　　　　　　0909　　その他の管理，補助的経済活動を行う事業所</t>
  </si>
  <si>
    <t>畜産食料品製造業</t>
  </si>
  <si>
    <t>　　　　　　0911　　部分肉・冷凍肉製造業</t>
  </si>
  <si>
    <t>　　　　　　0912　　肉加工品製造業</t>
  </si>
  <si>
    <t>　　　　　　0913　　処理牛乳・乳飲料製造業</t>
  </si>
  <si>
    <t>　　　　　　0914　　乳製品製造業（処理牛乳，乳飲料を除く）</t>
  </si>
  <si>
    <t>　　　　　　0919　　その他の畜産食料品製造業</t>
  </si>
  <si>
    <t>水産食料品製造業</t>
  </si>
  <si>
    <t>　　　　　　0921　　水産缶詰・瓶詰製造業</t>
  </si>
  <si>
    <t>　　　　　　0922　　海藻加工業</t>
  </si>
  <si>
    <t>　　　　　　0923　　水産練製品製造業</t>
  </si>
  <si>
    <t>　　　　　　0924　　塩干・塩蔵品製造業</t>
  </si>
  <si>
    <t>　　　　　　0925　　冷凍水産物製造業</t>
  </si>
  <si>
    <t>　　　　　　0926　　冷凍水産食品製造業</t>
  </si>
  <si>
    <t>　　　　　　0929　　その他の水産食料品製造業</t>
  </si>
  <si>
    <t>野菜缶詰・果実缶詰・農産保存食料品製造業</t>
  </si>
  <si>
    <t>　　　　　　0931　　野菜缶詰・果実缶詰・農産保存食料品製造業（野菜漬物を除く）</t>
  </si>
  <si>
    <t>　　　　　　0932　　野菜漬物製造業（缶詰，瓶詰，つぼ詰を除く）</t>
  </si>
  <si>
    <t>調味料製造業</t>
  </si>
  <si>
    <t>　　　　　　0941　　味そ製造業</t>
  </si>
  <si>
    <t>　　　　　　0942　　しょう油・食用アミノ酸製造業</t>
  </si>
  <si>
    <t>　　　　　　0943　　ソース製造業</t>
  </si>
  <si>
    <t>　　　　　　0944　　食酢製造業</t>
  </si>
  <si>
    <t>　　　　　　0949　　その他の調味料製造業</t>
  </si>
  <si>
    <t>糖類製造業</t>
  </si>
  <si>
    <t>　　　　　　0951　　砂糖製造業（砂糖精製業を除く）</t>
  </si>
  <si>
    <t>　　　　　　0952　　砂糖精製業</t>
  </si>
  <si>
    <t>　　　　　　0953　　ぶどう糖・水あめ・異性化糖製造業</t>
  </si>
  <si>
    <t>精穀・製粉業</t>
  </si>
  <si>
    <t>　　　　　　0961　　精米・精麦業</t>
  </si>
  <si>
    <t>　　　　　　0962　　小麦粉製造業</t>
  </si>
  <si>
    <t>　　　　　　0969　　その他の精穀・製粉業</t>
  </si>
  <si>
    <t>パン・菓子製造業</t>
  </si>
  <si>
    <t>　　　　　　0971　　パン製造業</t>
  </si>
  <si>
    <t>　　　　　　0972　　生菓子製造業</t>
  </si>
  <si>
    <t>　　　　　　0973　　ビスケット類・干菓子製造業</t>
  </si>
  <si>
    <t>　　　　　　0974　　米菓製造業</t>
  </si>
  <si>
    <t>　　　　　　0979　　その他のパン・菓子製造業</t>
  </si>
  <si>
    <t>動植物油脂製造業</t>
  </si>
  <si>
    <t>　　　　　　0981　　動植物油脂製造業（食用油脂加工業を除く）</t>
  </si>
  <si>
    <t>　　　　　　0982　　食用油脂加工業</t>
  </si>
  <si>
    <t>その他の食料品製造業</t>
  </si>
  <si>
    <t>　　　　　　0991　　でんぷん製造業</t>
  </si>
  <si>
    <t>　　　　　　0992　　めん類製造業</t>
  </si>
  <si>
    <t>　　　　　　0993　　豆腐・油揚製造業</t>
  </si>
  <si>
    <t>　　　　　　0994　　あん類製造業</t>
  </si>
  <si>
    <t>　　　　　　0995　　冷凍調理食品製造業</t>
  </si>
  <si>
    <t>　　　　　　0996　　そう（惣）菜製造業</t>
  </si>
  <si>
    <t>　　　　　　0997　　すし・弁当・調理パン製造業</t>
  </si>
  <si>
    <t>　　　　　　0998　　レトルト食品製造業</t>
  </si>
  <si>
    <t>　　　　　　0999　　他に分類されない食料品製造業</t>
  </si>
  <si>
    <t>飲料・たばこ・飼料製造業</t>
  </si>
  <si>
    <t>100</t>
  </si>
  <si>
    <t>管理，補助的経済活動を行う事業所（10飲料・たばこ・飼料製造業）</t>
  </si>
  <si>
    <t>　　　　　　1000　　主として管理事務を行う本社等</t>
  </si>
  <si>
    <t>　　　　　　1009　　その他の管理，補助的経済活動を行う事業所</t>
  </si>
  <si>
    <t>清涼飲料製造業</t>
  </si>
  <si>
    <t>　　　　　　1011　　清涼飲料製造業</t>
  </si>
  <si>
    <t>酒類製造業</t>
  </si>
  <si>
    <t>　　　　　　1021　　果実酒製造業</t>
  </si>
  <si>
    <t>　　　　　　1022　　ビール類製造業</t>
  </si>
  <si>
    <t>　　　　　　1023　　清酒製造業</t>
  </si>
  <si>
    <t>　　　　　　1024　　蒸留酒・混成酒製造業</t>
  </si>
  <si>
    <t>茶・コーヒー製造業（清涼飲料を除く）</t>
  </si>
  <si>
    <t>　　　　　　1031　　製茶業</t>
  </si>
  <si>
    <t>　　　　　　1032　　コーヒー製造業</t>
  </si>
  <si>
    <t>製氷業</t>
  </si>
  <si>
    <t>　　　　　　1041　　製氷業</t>
  </si>
  <si>
    <t>たばこ製造業</t>
  </si>
  <si>
    <t>　　　　　　1051　　たばこ製造業（葉たばこ処理業を除く)</t>
  </si>
  <si>
    <t>　　　　　　1052　　葉たばこ処理業</t>
  </si>
  <si>
    <t>飼料・有機質肥料製造業</t>
  </si>
  <si>
    <t>　　　　　　1061　　配合飼料製造業</t>
  </si>
  <si>
    <t>　　　　　　1062　　単体飼料製造業</t>
  </si>
  <si>
    <t>　　　　　　1063　　有機質肥料製造業</t>
  </si>
  <si>
    <t>繊維工業</t>
  </si>
  <si>
    <t>管理，補助的経済活動を行う事業所（11繊維工業）</t>
  </si>
  <si>
    <t>　　　　　　1100　　主として管理事務を行う本社等</t>
  </si>
  <si>
    <t>　　　　　　1109　　その他の管理，補助的経済活動を行う事業所</t>
  </si>
  <si>
    <t>製糸業，紡績業，化学繊維・ねん糸等製造業</t>
  </si>
  <si>
    <t>　　　　　　1111　　製糸業</t>
  </si>
  <si>
    <t>　　　　　　1112　　化学繊維製造業</t>
  </si>
  <si>
    <t>　　　　　　1113　　炭素繊維製造業</t>
  </si>
  <si>
    <t>　　　　　　1114　　綿紡績業</t>
  </si>
  <si>
    <t>　　　　　　1115　　化学繊維紡績業</t>
  </si>
  <si>
    <t>　　　　　　1116　　毛紡績業</t>
  </si>
  <si>
    <t>　　　　　　1117　　ねん糸製造業（かさ高加工糸を除く）</t>
  </si>
  <si>
    <t>　　　　　　1118　　かさ高加工糸製造業</t>
  </si>
  <si>
    <t>　　　　　　1119　　その他の紡績業</t>
  </si>
  <si>
    <t>織物業</t>
    <phoneticPr fontId="9"/>
  </si>
  <si>
    <t>　　　　　　1121　　綿・スフ織物業</t>
  </si>
  <si>
    <t>　　　　　　1122　　絹・人絹織物業</t>
  </si>
  <si>
    <t>　　　　　　1123　　毛織物業</t>
    <phoneticPr fontId="9"/>
  </si>
  <si>
    <t>　　　　　　1124　　麻織物業</t>
  </si>
  <si>
    <t>　　　　　　1125　　細幅織物業</t>
  </si>
  <si>
    <t>　　　　　　1129　　その他の織物業</t>
  </si>
  <si>
    <t>ニット生地製造業</t>
  </si>
  <si>
    <t>　　　　　　1131　　丸編ニット生地製造業</t>
  </si>
  <si>
    <t>　　　　　　1132　　たて編ニット生地製造業</t>
  </si>
  <si>
    <t>　　　　　　1133　　横編ニット生地製造業</t>
  </si>
  <si>
    <t>染色整理業</t>
  </si>
  <si>
    <t>　　　　　　1141　　綿・スフ・麻織物機械染色業</t>
  </si>
  <si>
    <t>　　　　　　1142　　絹・人絹織物機械染色業</t>
  </si>
  <si>
    <t>　　　　　　1143　　毛織物機械染色整理業</t>
  </si>
  <si>
    <t>　　　　　　1144　　織物整理業</t>
  </si>
  <si>
    <t>　　　　　　1145　　織物手加工染色整理業</t>
  </si>
  <si>
    <t>　　　　　　1146　　綿状繊維・糸染色整理業</t>
  </si>
  <si>
    <t>　　　　　　1147　　ニット・レース染色整理業</t>
  </si>
  <si>
    <t>　　　　　　1148　　繊維雑品染色整理業</t>
  </si>
  <si>
    <t>綱・網・レース・繊維粗製品製造業</t>
  </si>
  <si>
    <t>　　　　　　1151　　綱製造業</t>
  </si>
  <si>
    <t>　　　　　　1152　　漁網製造業</t>
  </si>
  <si>
    <t>　　　　　　1153　　網地製造業（漁網を除く）</t>
  </si>
  <si>
    <t>　　　　　　1154　　レース製造業</t>
  </si>
  <si>
    <t>　　　　　　1155　　組ひも製造業</t>
  </si>
  <si>
    <t>　　　　　　1156　　整毛業</t>
  </si>
  <si>
    <t>　　　　　　1157　　フェルト・不織布製造業</t>
  </si>
  <si>
    <t>　　　　　　1158　　上塗りした織物・防水した織物製造業</t>
  </si>
  <si>
    <t>　　　　　　1159　　その他の繊維粗製品製造業</t>
  </si>
  <si>
    <t>外衣・シャツ製造業（和式を除く）</t>
  </si>
  <si>
    <t>　　　　　　1161　　織物製成人男子・少年服製造業（不織布製及びレース製を含む）</t>
  </si>
  <si>
    <t>　　　　　　1162　　織物製成人女子・少女服製造業（不織布製及びレース製を含む）</t>
  </si>
  <si>
    <t>　　　　　　1163　　織物製乳幼児服製造業（不織布製及びレース製を含む）</t>
  </si>
  <si>
    <t>　　　　　　1164　　織物製シャツ製造業（不織布製及びレース製を含み、下着を除く）</t>
  </si>
  <si>
    <t>　　　　　　1165　　織物製事務用・作業用・衛生用・スポーツ用衣服・学校服製造業（不織布製及びレース製を含む）</t>
    <phoneticPr fontId="9"/>
  </si>
  <si>
    <t>　　　　　　1166　　ニット製外衣製造業（アウターシャツ類，セーター類などを除く）</t>
  </si>
  <si>
    <t>　　　　　　1167　　ニット製アウターシャツ類製造業</t>
  </si>
  <si>
    <t>　　　　　　1168　　セーター類製造業</t>
  </si>
  <si>
    <t>　　　　　　1169　　その他の外衣・シャツ製造業</t>
  </si>
  <si>
    <t>下着類製造業</t>
  </si>
  <si>
    <t>　　　　　　1171　　織物製下着製造業</t>
  </si>
  <si>
    <t>　　　　　　1172　　ニット製下着製造業</t>
  </si>
  <si>
    <t>　　　　　　1173　　織物製・ニット製寝着類製造業</t>
  </si>
  <si>
    <t>　　　　　　1174　　補整着製造業</t>
  </si>
  <si>
    <t>和装製品・その他の衣服・繊維製身の回り品製造業</t>
  </si>
  <si>
    <t>　　　　　　1181　　和装製品製造業（足袋を含む）</t>
  </si>
  <si>
    <t>　　　　　　1182　　ネクタイ製造業</t>
  </si>
  <si>
    <t>　　　　　　1183　　スカーフ・マフラー・ハンカチーフ製造業</t>
  </si>
  <si>
    <t>　　　　　　1184　　靴下製造業</t>
  </si>
  <si>
    <t>　　　　　　1185　　手袋製造業</t>
  </si>
  <si>
    <t>　　　　　　1186　　帽子製造業（帽体を含む）</t>
  </si>
  <si>
    <t>　　　　　　1189　　他に分類されない衣服・繊維製身の回り品製造業</t>
  </si>
  <si>
    <t>その他の繊維製品製造業</t>
  </si>
  <si>
    <t>　　　　　　1191　　寝具製造業</t>
  </si>
  <si>
    <t>　　　　　　1192　　毛布製造業</t>
  </si>
  <si>
    <t>　　　　　　1193　　じゅうたん・その他の繊維製床敷物製造業</t>
  </si>
  <si>
    <t>　　　　　　1194　　帆布製品製造業</t>
  </si>
  <si>
    <t>　　　　　　1195　　繊維製袋製造業</t>
  </si>
  <si>
    <t>　　　　　　1196　　刺しゅう業</t>
  </si>
  <si>
    <t>　　　　　　1197　　タオル製造業</t>
  </si>
  <si>
    <t>　　　　　　1198　　繊維製衛生材料製造業</t>
  </si>
  <si>
    <t>　　　　　　1199　　他に分類されない繊維製品製造業</t>
  </si>
  <si>
    <t>木材・木製品製造業（家具を除く）</t>
  </si>
  <si>
    <t>管理，補助的経済活動を行う事業所（12木材・木製品製造業）</t>
  </si>
  <si>
    <t>　　　　　　1200　　主として管理事務を行う本社等</t>
  </si>
  <si>
    <t>　　　　　　1209　　その他の管理，補助的経済活動を行う事業所</t>
  </si>
  <si>
    <t>製材業，木製品製造業</t>
  </si>
  <si>
    <t>　　　　　　1211　　一般製材業</t>
  </si>
  <si>
    <t>　　　　　　1212　　単板（ベニヤ）製造業</t>
  </si>
  <si>
    <t>　　　　　　1214　　木材チップ製造業</t>
  </si>
  <si>
    <t>　　　　　　1219　　その他の特殊製材業</t>
  </si>
  <si>
    <t>造作材・合板・建築用組立材料製造業</t>
  </si>
  <si>
    <t>　　　　　　1221　　造作材製造業（建具を除く）</t>
  </si>
  <si>
    <t>　　　　　　1222　　合板製造業</t>
  </si>
  <si>
    <t>　　　　　　1223　　集成材製造業</t>
  </si>
  <si>
    <t>　　　　　　1224　　建築用木製組立材料製造業</t>
  </si>
  <si>
    <t>　　　　　　1225　　パーティクルボード製造業</t>
  </si>
  <si>
    <t>　　　　　　1226　　繊維板製造業</t>
  </si>
  <si>
    <t>　　　　　　1227　　銘木製造業</t>
  </si>
  <si>
    <t>　　　　　　1228　　床板製造業</t>
    <phoneticPr fontId="9"/>
  </si>
  <si>
    <t>木製容器製造業（竹，とうを含む）</t>
  </si>
  <si>
    <t>　　　　　　1231　　竹・とう・きりゅう等容器製造業</t>
  </si>
  <si>
    <t>　　　　　　1232　　木箱製造業</t>
  </si>
  <si>
    <t>　　　　　　1233　　たる・おけ製造業</t>
  </si>
  <si>
    <t>その他の木製品製造業(竹，とうを含む)</t>
  </si>
  <si>
    <t>　　　　　　1291　　木材薬品処理業</t>
  </si>
  <si>
    <t>　　　　　　1292　　コルク加工基礎資材・コルク製品製造業</t>
  </si>
  <si>
    <t>　　　　　　1299　　他に分類されない木製品製造業(竹，とうを含む)</t>
  </si>
  <si>
    <t>家具・装備品製造業</t>
  </si>
  <si>
    <t>管理，補助的経済活動を行う事業所（13家具・装備品製造業）</t>
  </si>
  <si>
    <t>　　　　　　1300　　主として管理事務を行う本社等</t>
  </si>
  <si>
    <t>　　　　　　1309　　その他の管理，補助的経済活動を行う事業所</t>
  </si>
  <si>
    <t>家具製造業</t>
  </si>
  <si>
    <t>　　　　　　1311　　木製家具製造業（漆塗りを除く）</t>
  </si>
  <si>
    <t>　　　　　　1312　　金属製家具製造業</t>
  </si>
  <si>
    <t>　　　　　　1313　　マットレス・組スプリング製造業</t>
  </si>
  <si>
    <t>宗教用具製造業</t>
  </si>
  <si>
    <t>　　　　　　1321　　宗教用具製造業</t>
  </si>
  <si>
    <t>建具製造業</t>
  </si>
  <si>
    <t>　　　　　　1331　　建具製造業</t>
  </si>
  <si>
    <t>その他の家具・装備品製造業</t>
  </si>
  <si>
    <t>　　　　　　1391　　事務所用・店舗用装備品製造業</t>
  </si>
  <si>
    <t>　　　　　　1392　　窓用・扉用日よけ，日本びょうぶ等製造業</t>
  </si>
  <si>
    <t>　　　　　　1393　　鏡縁・額縁製造業</t>
  </si>
  <si>
    <t>　　　　　　1399　　他に分類されない家具・装備品製造業</t>
  </si>
  <si>
    <t>パルプ・紙・紙加工品製造業</t>
  </si>
  <si>
    <t>管理，補助的経済活動を行う事業所（14パルプ・紙・紙加工品製造業）</t>
  </si>
  <si>
    <t>　　　　　　1400　　主として管理事務を行う本社等</t>
  </si>
  <si>
    <t>　　　　　　1409　　その他の管理，補助的経済活動を行う事業所</t>
  </si>
  <si>
    <t>パルプ製造業</t>
  </si>
  <si>
    <t>　　　　　　1411　　パルプ製造業</t>
  </si>
  <si>
    <t>紙製造業</t>
  </si>
  <si>
    <t>　　　　　　1421　　洋紙製造業</t>
  </si>
  <si>
    <t>　　　　　　1422　　板紙製造業</t>
  </si>
  <si>
    <t>　　　　　　1423　　機械すき和紙製造業</t>
  </si>
  <si>
    <t>　　　　　　1424　　手すき和紙製造業</t>
  </si>
  <si>
    <t>加工紙製造業</t>
  </si>
  <si>
    <t>　　　　　　1431　　塗工紙製造業（印刷用紙を除く）</t>
  </si>
  <si>
    <t>　　　　　　1432　　段ボール製造業</t>
  </si>
  <si>
    <t>　　　　　　1433　　壁紙・ふすま紙製造業</t>
  </si>
  <si>
    <t>紙製品製造業</t>
  </si>
  <si>
    <t>　　　　　　1441　　事務用・学用紙製品製造業</t>
  </si>
  <si>
    <t>　　　　　　1442　　日用紙製品製造業</t>
  </si>
  <si>
    <t>　　　　　　1449　　その他の紙製品製造業</t>
  </si>
  <si>
    <t>紙製容器製造業</t>
  </si>
  <si>
    <t>　　　　　　1451　　重包装紙袋製造業</t>
  </si>
  <si>
    <t>　　　　　　1452　　角底紙袋製造業</t>
  </si>
  <si>
    <t>　　　　　　1453　　段ボール箱製造業</t>
  </si>
  <si>
    <t>　　　　　　1454　　紙器製造業</t>
  </si>
  <si>
    <t>その他のパルプ・紙・紙加工品製造業</t>
  </si>
  <si>
    <t>　　　　　　1499　　その他のパルプ・紙・紙加工品製造業</t>
  </si>
  <si>
    <t>印刷・同関連業</t>
  </si>
  <si>
    <t>管理，補助的経済活動を行う事業所（15印刷・同関連業）</t>
  </si>
  <si>
    <t>　　　　　　1500　　主として管理事務を行う本社等</t>
  </si>
  <si>
    <t>　　　　　　1509　　その他の管理，補助的経済活動を行う事業所</t>
  </si>
  <si>
    <t>印刷業</t>
  </si>
  <si>
    <t>　　　　　　1511　　オフセット印刷業（紙に対するもの）</t>
  </si>
  <si>
    <t>　　　　　　1512　　オフセット印刷以外の印刷業（紙に対するもの）</t>
  </si>
  <si>
    <t>　　　　　　1513　　紙以外の印刷業</t>
  </si>
  <si>
    <t>製版業</t>
  </si>
  <si>
    <t>　　　　　　1521　　製版業</t>
  </si>
  <si>
    <t>製本業，印刷物加工業</t>
  </si>
  <si>
    <t>　　　　　　1531　　製本業</t>
  </si>
  <si>
    <t>　　　　　　1532　　印刷物加工業</t>
  </si>
  <si>
    <t>印刷関連サービス業</t>
  </si>
  <si>
    <t>　　　　　　1591　　印刷関連サービス業</t>
  </si>
  <si>
    <t>化学工業</t>
  </si>
  <si>
    <t>管理，補助的経済活動を行う事業所（16化学工業）</t>
  </si>
  <si>
    <t>　　　　　　1600　　主として管理事務を行う本社等</t>
  </si>
  <si>
    <t>　　　　　　1609　　その他の管理，補助的経済活動を行う事業所</t>
  </si>
  <si>
    <t>化学肥料製造業</t>
  </si>
  <si>
    <t>　　　　　　1611　　窒素質・りん酸質肥料製造業</t>
  </si>
  <si>
    <t>　　　　　　1612　　複合肥料製造業</t>
  </si>
  <si>
    <t>　　　　　　1619　　その他の化学肥料製造業</t>
  </si>
  <si>
    <t>無機化学工業製品製造業</t>
  </si>
  <si>
    <t>　　　　　　1621　　ソーダ工業</t>
  </si>
  <si>
    <t>　　　　　　1622　　無機顔料製造業</t>
  </si>
  <si>
    <t>　　　　　　1623　　圧縮ガス・液化ガス製造業</t>
  </si>
  <si>
    <t>　　　　　　1624　　塩製造業</t>
  </si>
  <si>
    <t>　　　　　　1629　　その他の無機化学工業製品製造業</t>
  </si>
  <si>
    <t>有機化学工業製品製造業</t>
  </si>
  <si>
    <t>　　　　　　1631　　石油化学系基礎製品製造業（一貫して生産される誘導品を含む）</t>
  </si>
  <si>
    <t>　　　　　　1632　　脂肪族系中間物製造業（脂肪族系溶剤を含む）</t>
  </si>
  <si>
    <t>　　　　　　1633　　発酵工業</t>
  </si>
  <si>
    <t>　　　　　　1634　　環式中間物・合成染料・有機顔料製造業</t>
  </si>
  <si>
    <t>　　　　　　1635　　プラスチック製造業</t>
  </si>
  <si>
    <t>　　　　　　1636　　合成ゴム製造業</t>
  </si>
  <si>
    <t>　　　　　　1639　　その他の有機化学工業製品製造業</t>
  </si>
  <si>
    <t>油脂加工製品・石けん・合成洗剤・界面活性剤・塗料製造業</t>
  </si>
  <si>
    <t>　　　　　　1641　　脂肪酸・硬化油・グリセリン製造業</t>
  </si>
  <si>
    <t>　　　　　　1642　　石けん・合成洗剤製造業</t>
  </si>
  <si>
    <t>　　　　　　1643　　界面活性剤製造業（石けん，合成洗剤を除く）</t>
  </si>
  <si>
    <t>　　　　　　1644　　塗料製造業</t>
  </si>
  <si>
    <t>　　　　　　1645　　印刷インキ製造業</t>
  </si>
  <si>
    <t>　　　　　　1646　　洗浄剤・磨用剤製造業</t>
  </si>
  <si>
    <t>　　　　　　1647　　ろうそく製造業</t>
  </si>
  <si>
    <t>医薬品製造業</t>
  </si>
  <si>
    <t>　　　　　　1651　　医薬品原薬製造業</t>
  </si>
  <si>
    <t>　　　　　　1652　　医薬品製剤製造業</t>
  </si>
  <si>
    <t>　　　　　　1653　　生物学的製剤製造業</t>
  </si>
  <si>
    <t>　　　　　　1654　　生薬・漢方製剤製造業</t>
  </si>
  <si>
    <t>　　　　　　1655　　動物用医薬品製造業</t>
  </si>
  <si>
    <t>化粧品・歯磨・その他の化粧用調整品製造業</t>
  </si>
  <si>
    <t>　　　　　　1661　　仕上用・皮膚用化粧品製造業（香水，オーデコロンを含む）</t>
  </si>
  <si>
    <t>　　　　　　1662　　頭髪用化粧品製造業</t>
  </si>
  <si>
    <t>　　　　　　1669　　その他の化粧品・歯磨・化粧用調整品製造業</t>
  </si>
  <si>
    <t>その他の化学工業</t>
  </si>
  <si>
    <t>　　　　　　1691　　火薬類製造業</t>
  </si>
  <si>
    <t>　　　　　　1692　　農薬製造業</t>
  </si>
  <si>
    <t>　　　　　　1693　　香料製造業</t>
  </si>
  <si>
    <t>　　　　　　1694　　ゼラチン・接着剤製造業</t>
  </si>
  <si>
    <t>　　　　　　1695　　写真感光材料製造業</t>
  </si>
  <si>
    <t>　　　　　　1696　　天然樹脂製品・木材化学製品製造業</t>
  </si>
  <si>
    <t>　　　　　　1697　　試薬製造業</t>
  </si>
  <si>
    <t>　　　　　　1699　　他に分類されない化学工業製品製造業</t>
  </si>
  <si>
    <t>石油製品・石炭製品製造業</t>
  </si>
  <si>
    <t>管理，補助的経済活動を行う事業所（17石油製品・石炭製品製造業）</t>
  </si>
  <si>
    <t>　　　　　　1700　　主として管理事務を行う本社等</t>
  </si>
  <si>
    <t>　　　　　　1709　　その他の管理，補助的経済活動を行う事業所</t>
  </si>
  <si>
    <t>石油精製業</t>
  </si>
  <si>
    <t>　　　　　　1711　　石油精製業</t>
  </si>
  <si>
    <t>潤滑油・グリース製造業（石油精製業によらないもの）</t>
  </si>
  <si>
    <t>　　　　　　1721　　潤滑油・グリース製造業（石油精製業によらないもの）</t>
  </si>
  <si>
    <t>コークス製造業</t>
  </si>
  <si>
    <t>　　　　　　1731　　コークス製造業</t>
  </si>
  <si>
    <t>舗装材料製造業</t>
  </si>
  <si>
    <t>　　　　　　1741　　舗装材料製造業</t>
  </si>
  <si>
    <t>その他の石油製品・石炭製品製造業</t>
  </si>
  <si>
    <t>　　　　　　1799　　その他の石油製品・石炭製品製造業</t>
  </si>
  <si>
    <t>プラスチック製品製造業（別掲を除く）</t>
  </si>
  <si>
    <t>管理，補助的経済活動を行う事業所（18プラスチック製品製造業）</t>
  </si>
  <si>
    <t>　　　　　　1800　　主として管理事務を行う本社等</t>
  </si>
  <si>
    <t>　　　　　　1809　　その他の管理，補助的経済活動を行う事業所</t>
  </si>
  <si>
    <t>プラスチック板・棒・管・継手・異形押出製品製造業</t>
  </si>
  <si>
    <t>　　　　　　1811　　プラスチック板・棒製造業</t>
  </si>
  <si>
    <t>　　　　　　1812　　プラスチック管製造業</t>
  </si>
  <si>
    <t>　　　　　　1813　　プラスチック継手製造業</t>
  </si>
  <si>
    <t>　　　　　　1814　　プラスチック異形押出製品製造業</t>
  </si>
  <si>
    <t>　　　　　　1815　　プラスチック板・棒・管・継手・異形押出製品加工業</t>
  </si>
  <si>
    <t>プラスチックフィルム・シート・床材・合成皮革製造業</t>
  </si>
  <si>
    <t>　　　　　　1821　　プラスチックフィルム製造業</t>
  </si>
  <si>
    <t>　　　　　　1822　　プラスチックシート製造業</t>
  </si>
  <si>
    <t>　　　　　　1823　　プラスチック床材製造業</t>
  </si>
  <si>
    <t>　　　　　　1824　　合成皮革製造業</t>
  </si>
  <si>
    <t>　　　　　　1825　　プラスチックフィルム・シート・床材・合成皮革加工業</t>
  </si>
  <si>
    <t>工業用プラスチック製品製造業</t>
  </si>
  <si>
    <t>　　　　　　1831　　電気機械器具用プラスチック製品製造業（加工業を除く）</t>
  </si>
  <si>
    <t>　　　　　　1832　　輸送機械器具用プラスチック製品製造業（加工業を除く）</t>
  </si>
  <si>
    <t>　　　　　　1833　　その他の工業用プラスチック製品製造業（加工業を除く）</t>
  </si>
  <si>
    <t>　　　　　　1834　　工業用プラスチック製品加工業</t>
  </si>
  <si>
    <t>発泡・強化プラスチック製品製造業</t>
  </si>
  <si>
    <t>　　　　　　1841　　軟質プラスチック発泡製品製造業（半硬質性を含む）</t>
  </si>
  <si>
    <t>　　　　　　1842　　硬質プラスチック発泡製品製造業</t>
  </si>
  <si>
    <t>　　　　　　1843　　強化プラスチック製板・棒・管・継手製造業</t>
  </si>
  <si>
    <t>　　　　　　1844　　強化プラスチック製容器・浴槽等製造業</t>
  </si>
  <si>
    <t>　　　　　　1845　　発泡・強化プラスチック製品加工業</t>
  </si>
  <si>
    <t>プラスチック成形材料製造業（廃プラスチックを含む）</t>
  </si>
  <si>
    <t>　　　　　　1851　　プラスチック成形材料製造業</t>
  </si>
  <si>
    <t>　　　　　　1852　　廃プラスチック製品製造業</t>
  </si>
  <si>
    <t>その他のプラスチック製品製造業</t>
  </si>
  <si>
    <t>　　　　　　1891　　プラスチック製日用雑貨・食卓用品製造業</t>
  </si>
  <si>
    <t>　　　　　　1892　　プラスチック製容器製造業</t>
  </si>
  <si>
    <t>　　　　　　1897　　他に分類されないプラスチック製品製造業</t>
  </si>
  <si>
    <t>　　　　　　1898　　他に分類されないプラスチック製品加工業</t>
  </si>
  <si>
    <t>ゴム製品製造業</t>
  </si>
  <si>
    <t>管理，補助的経済活動を行う事業所（19ゴム製品製造業）</t>
  </si>
  <si>
    <t>　　　　　　1900　　主として管理事務を行う本社等</t>
  </si>
  <si>
    <t>　　　　　　1909　　その他の管理，補助的経済活動を行う事業所</t>
  </si>
  <si>
    <t>タイヤ・チューブ製造業</t>
  </si>
  <si>
    <t>　　　　　　1911　　自動車タイヤ・チューブ製造業</t>
  </si>
  <si>
    <t>　　　　　　1919　　その他のタイヤ・チューブ製造業</t>
  </si>
  <si>
    <t>ゴム製・プラスチック製履物・同附属品製造業</t>
  </si>
  <si>
    <t>　　　　　　1921　　ゴム製履物・同附属品製造業</t>
  </si>
  <si>
    <t>　　　　　　1922　　プラスチック製履物・同附属品製造業</t>
  </si>
  <si>
    <t>ゴムベルト・ゴムホース・工業用ゴム製品製造業</t>
  </si>
  <si>
    <t>　　　　　　1931　　ゴムベルト製造業</t>
  </si>
  <si>
    <t>　　　　　　1932　　ゴムホース製造業</t>
  </si>
  <si>
    <t>　　　　　　1933　　工業用ゴム製品製造業</t>
  </si>
  <si>
    <t>その他のゴム製品製造業</t>
  </si>
  <si>
    <t>　　　　　　1991　　ゴム引布・同製品製造業</t>
  </si>
  <si>
    <t>　　　　　　1992　　医療・衛生用ゴム製品製造業</t>
  </si>
  <si>
    <t>　　　　　　1993　　ゴム練生地製造業</t>
  </si>
  <si>
    <t>　　　　　　1994　　更生タイヤ製造業</t>
  </si>
  <si>
    <t>　　　　　　1995　　再生ゴム製造業</t>
  </si>
  <si>
    <t>　　　　　　1999　　他に分類されないゴム製品製造業</t>
  </si>
  <si>
    <t>なめし革・同製品・毛皮製造業</t>
  </si>
  <si>
    <t>管理，補助的経済活動を行う事業所（20なめし革・同製品・毛皮製造業）</t>
  </si>
  <si>
    <t>　　　　　　2000　　主として管理事務を行う本社等</t>
  </si>
  <si>
    <t>　　　　　　2009　　その他の管理，補助的経済活動を行う事業所</t>
  </si>
  <si>
    <t>なめし革製造業</t>
  </si>
  <si>
    <t>　　　　　　2011　　なめし革製造業</t>
  </si>
  <si>
    <t>工業用革製品製造業（手袋を除く）</t>
  </si>
  <si>
    <t>　　　　　　2021　　工業用革製品製造業（手袋を除く）</t>
  </si>
  <si>
    <t>革製履物用材料・同附属品製造業</t>
  </si>
  <si>
    <t>　　　　　　2031　　革製履物用材料・同附属品製造業</t>
  </si>
  <si>
    <t>革製履物製造業</t>
  </si>
  <si>
    <t>　　　　　　2041　　革製履物製造業</t>
  </si>
  <si>
    <t>革製手袋製造業</t>
  </si>
  <si>
    <t>　　　　　　2051　　革製手袋製造業</t>
  </si>
  <si>
    <t>かばん製造業</t>
  </si>
  <si>
    <t>　　　　　　2061　　かばん製造業</t>
  </si>
  <si>
    <t>袋物製造業</t>
  </si>
  <si>
    <t>　　　　　　2071　　袋物製造業（ハンドバッグを除く）</t>
  </si>
  <si>
    <t>　　　　　　2072　　ハンドバッグ製造業</t>
  </si>
  <si>
    <t>毛皮製造業</t>
  </si>
  <si>
    <t>　　　　　　2081　　毛皮製造業</t>
  </si>
  <si>
    <t>その他のなめし革製品製造業</t>
  </si>
  <si>
    <t>　　　　　　2099　　その他のなめし革製品製造業</t>
  </si>
  <si>
    <t>窯業・土石製品製造業</t>
  </si>
  <si>
    <t>管理，補助的経済活動を行う事業所（21窯業・土石製品製造業）</t>
  </si>
  <si>
    <t>　　　　　　2100　　主として管理事務を行う本社等</t>
  </si>
  <si>
    <t>　　　　　　2109　　その他の管理，補助的経済活動を行う事業所</t>
  </si>
  <si>
    <t>ガラス・同製品製造業</t>
  </si>
  <si>
    <t>　　　　　　2111　　板ガラス製造業</t>
  </si>
  <si>
    <t>　　　　　　2112　　板ガラス加工業</t>
  </si>
  <si>
    <t>　　　　　　2113　　ガラス製加工素材製造業</t>
  </si>
  <si>
    <t>　　　　　　2114　　ガラス容器製造業</t>
  </si>
  <si>
    <t>　　　　　　2115　　理化学用・医療用ガラス器具製造業</t>
  </si>
  <si>
    <t>　　　　　　2116　　卓上用・ちゅう房用ガラス器具製造業</t>
  </si>
  <si>
    <t>　　　　　　2117　　ガラス繊維・同製品製造業</t>
  </si>
  <si>
    <t>　　　　　　2119　　その他のガラス・同製品製造業</t>
  </si>
  <si>
    <t>セメント・同製品製造業</t>
  </si>
  <si>
    <t>　　　　　　2121　　セメント製造業</t>
  </si>
  <si>
    <t>　　　　　　2122　　生コンクリート製造業</t>
  </si>
  <si>
    <t>　　　　　　2123　　コンクリート製品製造業</t>
  </si>
  <si>
    <t>　　　　　　2129　　その他のセメント製品製造業</t>
  </si>
  <si>
    <t>建設用粘土製品製造業（陶磁器製を除く)</t>
  </si>
  <si>
    <t>　　　　　　2131　　粘土かわら製造業</t>
  </si>
  <si>
    <t>　　　　　　2132　　普通れんが製造業</t>
  </si>
  <si>
    <t>　　　　　　2139　　その他の建設用粘土製品製造業</t>
  </si>
  <si>
    <t>陶磁器・同関連製品製造業</t>
  </si>
  <si>
    <t>　　　　　　2141　　衛生陶器製造業</t>
  </si>
  <si>
    <t>　　　　　　2142　　食卓用・ちゅう房用陶磁器製造業</t>
  </si>
  <si>
    <t>　　　　　　2143　　陶磁器製置物製造業</t>
  </si>
  <si>
    <t>　　　　　　2144　　電気用陶磁器製造業</t>
  </si>
  <si>
    <t>　　　　　　2145　　理化学用・工業用陶磁器製造業</t>
  </si>
  <si>
    <t>　　　　　　2146　　陶磁器製タイル製造業</t>
  </si>
  <si>
    <t>　　　　　　2147　　陶磁器絵付業</t>
  </si>
  <si>
    <t>　　　　　　2148　　陶磁器用はい（坏）土製造業</t>
  </si>
  <si>
    <t>　　　　　　2149　　その他の陶磁器・同関連製品製造業</t>
  </si>
  <si>
    <t>耐火物製造業</t>
  </si>
  <si>
    <t>　　　　　　2151　　耐火れんが製造業</t>
  </si>
  <si>
    <t>　　　　　　2152　　不定形耐火物製造業</t>
  </si>
  <si>
    <t>　　　　　　2159　　その他の耐火物製造業</t>
  </si>
  <si>
    <t>炭素・黒鉛製品製造業</t>
  </si>
  <si>
    <t>　　　　　　2161　　炭素質電極製造業</t>
  </si>
  <si>
    <t>　　　　　　2169　　その他の炭素・黒鉛製品製造業</t>
  </si>
  <si>
    <t>研磨材・同製品製造業</t>
  </si>
  <si>
    <t>　　　　　　2171　　研磨材製造業</t>
  </si>
  <si>
    <t>　　　　　　2172　　研削と石製造業</t>
  </si>
  <si>
    <t>　　　　　　2173　　研磨布紙製造業</t>
  </si>
  <si>
    <t>　　　　　　2179　　その他の研磨材・同製品製造業</t>
  </si>
  <si>
    <t>骨材・石工品等製造業</t>
  </si>
  <si>
    <t>　　　　　　2181　　砕石製造業</t>
  </si>
  <si>
    <t>　　　　　　2182　　再生骨材製造業</t>
  </si>
  <si>
    <t>　　　　　　2183　　人工骨材製造業</t>
  </si>
  <si>
    <t>　　　　　　2184　　石工品製造業</t>
  </si>
  <si>
    <t>　　　　　　2185　　けいそう土・同製品製造業</t>
  </si>
  <si>
    <t>　　　　　　2186　　鉱物・土石粉砕等処理業</t>
  </si>
  <si>
    <t>その他の窯業・土石製品製造業</t>
  </si>
  <si>
    <t>　　　　　　2191　　ロックウール・同製品製造業</t>
  </si>
  <si>
    <t>　　　　　　2192　　石こう（膏）製品製造業</t>
  </si>
  <si>
    <t>　　　　　　2193　　石灰製造業</t>
  </si>
  <si>
    <t>　　　　　　2194　　鋳型製造業（中子を含む）</t>
  </si>
  <si>
    <t>　　　　　　2199　　他に分類されない窯業・土石製品製造業</t>
  </si>
  <si>
    <t>鉄鋼業</t>
  </si>
  <si>
    <t>管理，補助的経済活動を行う事業所（22鉄鋼業）</t>
  </si>
  <si>
    <t>　　　　　　2200　　主として管理事務を行う本社等</t>
  </si>
  <si>
    <t>　　　　　　2209　　その他の管理，補助的経済活動を行う事業所</t>
  </si>
  <si>
    <t>製鉄業</t>
  </si>
  <si>
    <t>　　　　　　2211　　高炉による製鉄業</t>
  </si>
  <si>
    <t>　　　　　　2212　　高炉によらない製鉄業</t>
  </si>
  <si>
    <t>　　　　　　2213　　フェロアロイ製造業</t>
  </si>
  <si>
    <t>製鋼・製鋼圧延業</t>
  </si>
  <si>
    <t>　　　　　　2221　　製鋼・製鋼圧延業</t>
  </si>
  <si>
    <t>製鋼を行わない鋼材製造業（表面処理鋼材を除く）</t>
  </si>
  <si>
    <t>　　　　　　2231　　熱間圧延業（鋼管，伸鉄を除く）</t>
  </si>
  <si>
    <t>　　　　　　2232　　冷間圧延業（鋼管，伸鉄を除く）</t>
  </si>
  <si>
    <t>　　　　　　2233　　冷間ロール成型形鋼製造業</t>
  </si>
  <si>
    <t>　　　　　　2234　　鋼管製造業</t>
  </si>
  <si>
    <t>　　　　　　2235　　伸鉄業</t>
  </si>
  <si>
    <t>　　　　　　2236　　磨棒鋼製造業</t>
  </si>
  <si>
    <t>　　　　　　2237　　引抜鋼管製造業</t>
  </si>
  <si>
    <t>　　　　　　2238　　伸線業</t>
  </si>
  <si>
    <t>　　　　　　2239　　その他の製鋼を行わない鋼材製造業（表面処理鋼材を除く)</t>
  </si>
  <si>
    <t>表面処理鋼材製造業</t>
  </si>
  <si>
    <t>　　　　　　2241　　亜鉛鉄板製造業</t>
  </si>
  <si>
    <t>　　　　　　2249　　その他の表面処理鋼材製造業</t>
  </si>
  <si>
    <t>鉄素形材製造業</t>
  </si>
  <si>
    <t>　　　　　　2251　　銑鉄鋳物製造業（鋳鉄管，可鍛鋳鉄を除く）</t>
  </si>
  <si>
    <t>　　　　　　2252　　可鍛鋳鉄製造業</t>
  </si>
  <si>
    <t>　　　　　　2253　　鋳鋼製造業</t>
  </si>
  <si>
    <t>　　　　　　2254　　鍛工品製造業</t>
  </si>
  <si>
    <t>　　　　　　2255　　鍛鋼製造業</t>
  </si>
  <si>
    <t>その他の鉄鋼業</t>
  </si>
  <si>
    <t>　　　　　　2291　　鉄鋼シャースリット業</t>
  </si>
  <si>
    <t>　　　　　　2292　　鉄スクラップ加工処理業</t>
  </si>
  <si>
    <t>　　　　　　2293　　鋳鉄管製造業</t>
  </si>
  <si>
    <t>　　　　　　2299　　他に分類されない鉄鋼業</t>
  </si>
  <si>
    <t>非鉄金属製造業</t>
  </si>
  <si>
    <t>管理，補助的経済活動を行う事業所（23非鉄金属製造業）</t>
  </si>
  <si>
    <t>　　　　　　2300　　主として管理事務を行う本社等</t>
  </si>
  <si>
    <t>　　　　　　2309　　その他の管理，補助的経済活動を行う事業所</t>
  </si>
  <si>
    <t>非鉄金属第１次製錬・精製業</t>
  </si>
  <si>
    <t>　　　　　　2311　　銅第１次製錬・精製業</t>
  </si>
  <si>
    <t>　　　　　　2312　　亜鉛第１次製錬・精製業</t>
  </si>
  <si>
    <t>　　　　　　2319　　その他の非鉄金属第１次製錬・精製業</t>
  </si>
  <si>
    <t>非鉄金属第２次製錬・精製業（非鉄金属合金製造業を含む）</t>
  </si>
  <si>
    <t>　　　　　　2321　　鉛第２次製錬・精製業（鉛合金製造業を含む)</t>
  </si>
  <si>
    <t>　　　　　　2322　　アルミニウム第２次製錬・精製業（アルミニウム合金製造業を含む）</t>
  </si>
  <si>
    <t>　　　　　　2329　　その他の非鉄金属第２次製錬・精製業（非鉄金属合金製造業を含む）</t>
  </si>
  <si>
    <t>非鉄金属・同合金圧延業（抽伸，押出しを含む）</t>
  </si>
  <si>
    <t>　　　　　　2331　　伸銅品製造業</t>
  </si>
  <si>
    <t>　　　　　　2332　　アルミニウム・同合金圧延業（抽伸，押出しを含む）</t>
  </si>
  <si>
    <t>　　　　　　2339　　その他の非鉄金属・同合金圧延業（抽伸，押出しを含む）</t>
  </si>
  <si>
    <t>電線・ケーブル製造業</t>
  </si>
  <si>
    <t>　　　　　　2341　　電線・ケーブル製造業（光ファイバケーブルを除く）</t>
  </si>
  <si>
    <t>　　　　　　2342　　光ファイバケーブル製造業（通信複合ケーブルを含む）</t>
  </si>
  <si>
    <t>非鉄金属素形材製造業</t>
  </si>
  <si>
    <t>　　　　　　2351　　銅・同合金鋳物製造業（ダイカストを除く）</t>
  </si>
  <si>
    <t>　　　　　　2352　　非鉄金属鋳物製造業（銅・同合金鋳物及びダイカストを除く）</t>
  </si>
  <si>
    <t>　　　　　　2353　　アルミニウム・同合金ダイカスト製造業</t>
  </si>
  <si>
    <t>　　　　　　2354　　非鉄金属ダイカスト製造業（アルミニウム・同合金ダイカストを除く）</t>
  </si>
  <si>
    <t>　　　　　　2355　　非鉄金属鍛造品製造業</t>
  </si>
  <si>
    <t>その他の非鉄金属製造業</t>
  </si>
  <si>
    <t>　　　　　　2391　　核燃料製造業</t>
  </si>
  <si>
    <t>　　　　　　2399　　他に分類されない非鉄金属製造業</t>
  </si>
  <si>
    <t>金属製品製造業</t>
  </si>
  <si>
    <t>管理，補助的経済活動を行う事業所（24金属製品製造業）</t>
  </si>
  <si>
    <t>　　　　　　2400　　主として管理事務を行う本社等</t>
  </si>
  <si>
    <t>　　　　　　2409　　その他の管理，補助的経済活動を行う事業所</t>
  </si>
  <si>
    <t>ブリキ缶・その他のめっき板等製品製造業</t>
  </si>
  <si>
    <t>　　　　　　2411　　ブリキ缶・その他のめっき板等製品製造業</t>
  </si>
  <si>
    <t>洋食器・刃物・手道具・金物類製造業</t>
  </si>
  <si>
    <t>　　　　　　2421　　洋食器製造業</t>
  </si>
  <si>
    <t>　　　　　　2422　　機械刃物製造業</t>
  </si>
  <si>
    <t>　　　　　　2423　　利器工匠具・手道具製造業（やすり，のこぎり，食卓用刃物を除く）</t>
  </si>
  <si>
    <t>　　　　　　2424　　作業工具製造業</t>
  </si>
  <si>
    <t>　　　　　　2425　　手引のこぎり・のこ刃製造業</t>
  </si>
  <si>
    <t>　　　　　　2426　　農業用器具製造業（農業用機械を除く）</t>
  </si>
  <si>
    <t>　　　　　　2429　　その他の金物類製造業</t>
  </si>
  <si>
    <t>暖房・調理等装置，配管工事用附属品製造業</t>
    <rPh sb="3" eb="5">
      <t>チョウリ</t>
    </rPh>
    <rPh sb="5" eb="6">
      <t>トウ</t>
    </rPh>
    <phoneticPr fontId="9"/>
  </si>
  <si>
    <t>　　　　　　2431　　配管工事用附属品製造業（バルブ，コックを除く）</t>
  </si>
  <si>
    <t>　　　　　　2432　　ガス機器・石油機器製造業</t>
  </si>
  <si>
    <t>　　　　　　2433　　温風・温水暖房装置製造業</t>
  </si>
  <si>
    <t>　　　　　　2439　　その他の暖房・調理装置製造業（電気機械器具，ガス機器，石油機器を除く）</t>
  </si>
  <si>
    <t>建設用・建築用金属製品製造業（製缶板金業を含む)</t>
  </si>
  <si>
    <t>　　　　　　2441　　鉄骨製造業</t>
  </si>
  <si>
    <t>　　　　　　2442　　建設用金属製品製造業（鉄骨を除く）</t>
  </si>
  <si>
    <t>　　　　　　2443　　金属製サッシ・ドア製造業</t>
  </si>
  <si>
    <t>　　　　　　2444　　鉄骨系プレハブ住宅製造業</t>
  </si>
  <si>
    <t>　　　　　　2445　　建築用金属製品製造業（サッシ，ドア，建築用金物を除く）</t>
  </si>
  <si>
    <t>　　　　　　2446　　製缶板金業</t>
  </si>
  <si>
    <t>金属素形材製品製造業</t>
  </si>
  <si>
    <t>　　　　　　2451　　アルミニウム・同合金プレス製品製造業</t>
  </si>
  <si>
    <t>　　　　　　2452　　金属プレス製品製造業（アルミニウム・同合金を除く）</t>
  </si>
  <si>
    <t>　　　　　　2453　　粉末や金製品製造業</t>
  </si>
  <si>
    <t>金属被覆・彫刻業，熱処理業（ほうろう鉄器を除く）</t>
  </si>
  <si>
    <t>　　　　　　2461　　金属製品塗装業</t>
  </si>
  <si>
    <t>　　　　　　2462　　溶融めっき業（表面処理鋼材製造業を除く）</t>
  </si>
  <si>
    <t>　　　　　　2463　　金属彫刻業</t>
  </si>
  <si>
    <t>　　　　　　2464　　電気めっき業（表面処理鋼材製造業を除く）</t>
  </si>
  <si>
    <t>　　　　　　2465　　金属熱処理業</t>
  </si>
  <si>
    <t>　　　　　　2469　　その他の金属表面処理業</t>
  </si>
  <si>
    <t>金属線製品製造業（ねじ類を除く)</t>
  </si>
  <si>
    <t>　　　　　　2471　　くぎ製造業</t>
  </si>
  <si>
    <t>　　　　　　2479　　その他の金属線製品製造業</t>
  </si>
  <si>
    <t>ボルト・ナット・リベット・小ねじ・木ねじ等製造業</t>
  </si>
  <si>
    <t>　　　　　　2481　　ボルト・ナット・リベット・小ねじ・木ねじ等製造業</t>
  </si>
  <si>
    <t>その他の金属製品製造業</t>
  </si>
  <si>
    <t>　　　　　　2491　　金庫製造業</t>
  </si>
  <si>
    <t>　　　　　　2492　　金属製スプリング製造業</t>
  </si>
  <si>
    <t>　　　　　　2499　　他に分類されない金属製品製造業</t>
  </si>
  <si>
    <t>はん用機械器具製造業</t>
  </si>
  <si>
    <t>管理，補助的経済活動を行う事業所（25はん用機械器具製造業）</t>
  </si>
  <si>
    <t>　　　　　　2500　　主として管理事務を行う本社等</t>
  </si>
  <si>
    <t>　　　　　　2509　　その他の管理，補助的経済活動を行う事業所</t>
  </si>
  <si>
    <t>ボイラ・原動機製造業</t>
  </si>
  <si>
    <t>　　　　　　2511　　ボイラ製造業</t>
  </si>
  <si>
    <t>　　　　　　2512　　蒸気機関・タービン・水力タービン製造業（舶用を除く）</t>
  </si>
  <si>
    <t>　　　　　　2513　　はん用内燃機関製造業</t>
  </si>
  <si>
    <t>　　　　　　2519　　その他の原動機製造業</t>
  </si>
  <si>
    <t>ポンプ・圧縮機器製造業</t>
  </si>
  <si>
    <t>　　　　　　2521　　ポンプ・同装置製造業</t>
  </si>
  <si>
    <t>　　　　　　2522　　空気圧縮機・ガス圧縮機・送風機製造業</t>
  </si>
  <si>
    <t>　　　　　　2523　　油圧・空圧機器製造業</t>
  </si>
  <si>
    <t>一般産業用機械・装置製造業</t>
  </si>
  <si>
    <t>　　　　　　2531　　動力伝導装置製造業（玉軸受，ころ軸受を除く）</t>
  </si>
  <si>
    <t>　　　　　　2532　　エレベータ・エスカレータ製造業</t>
  </si>
  <si>
    <t>　　　　　　2533　　物流運搬設備製造業</t>
  </si>
  <si>
    <t>　　　　　　2534　　工業窯炉製造業</t>
  </si>
  <si>
    <t>　　　　　　2535　　冷凍機・温湿調整装置製造業</t>
  </si>
  <si>
    <t>その他のはん用機械・同部分品製造業</t>
  </si>
  <si>
    <t>　　　　　　2591　　消火器具・消火装置製造業</t>
  </si>
  <si>
    <t>　　　　　　2592　　弁・同附属品製造業</t>
  </si>
  <si>
    <t>　　　　　　2593　　パイプ加工・パイプ附属品加工業</t>
  </si>
  <si>
    <t>　　　　　　2594　　玉軸受・ころ軸受製造業</t>
  </si>
  <si>
    <t>　　　　　　2595　　ピストンリング製造業</t>
  </si>
  <si>
    <t>　　　　　　2596　　他に分類されないはん用機械・装置製造業</t>
  </si>
  <si>
    <t>　　　　　　2599　　各種機械・同部分品製造修理業（注文製造・修理）</t>
  </si>
  <si>
    <t>生産用機械器具製造業</t>
  </si>
  <si>
    <t>管理，補助的経済活動を行う事業所（26生産用機械器具製造業）</t>
  </si>
  <si>
    <t>　　　　　　2600　　主として管理事務を行う本社等</t>
  </si>
  <si>
    <t>　　　　　　2609　　その他の管理，補助的経済活動を行う事業所</t>
  </si>
  <si>
    <t>農業用機械製造業（農業用器具を除く）</t>
  </si>
  <si>
    <t>　　　　　　2611　　農業用機械製造業（農業用器具を除く）</t>
  </si>
  <si>
    <t>建設機械・鉱山機械製造業</t>
  </si>
  <si>
    <t>　　　　　　2621　　建設機械・鉱山機械製造業</t>
  </si>
  <si>
    <t>繊維機械製造業</t>
  </si>
  <si>
    <t>　　　　　　2631　　化学繊維機械・紡績機械製造業</t>
  </si>
  <si>
    <t>　　　　　　2632　　製織機械・編組機械製造業</t>
  </si>
  <si>
    <t>　　　　　　2633　　染色整理仕上機械製造業</t>
  </si>
  <si>
    <t>　　　　　　2634　　繊維機械部分品・取付具・附属品製造業</t>
  </si>
  <si>
    <t>　　　　　　2635　　縫製機械製造業</t>
  </si>
  <si>
    <t>生活関連産業用機械製造業</t>
  </si>
  <si>
    <t>　　　　　　2641　　食品機械・同装置製造業</t>
  </si>
  <si>
    <t>　　　　　　2642　　木材加工機械製造業</t>
  </si>
  <si>
    <t>　　　　　　2643　　パルプ装置・製紙機械製造業</t>
  </si>
  <si>
    <t>　　　　　　2644　　印刷・製本・紙工機械製造業</t>
  </si>
  <si>
    <t>　　　　　　2645　　包装・荷造機械製造業</t>
  </si>
  <si>
    <t>基礎素材産業用機械製造業</t>
  </si>
  <si>
    <t>　　　　　　2651　　鋳造装置製造業</t>
  </si>
  <si>
    <t>　　　　　　2652　　化学機械・同装置製造業</t>
  </si>
  <si>
    <t>　　　　　　2653　　プラスチック加工機械・同附属装置製造業</t>
  </si>
  <si>
    <t>金属加工機械製造業</t>
  </si>
  <si>
    <t>　　　　　　2661　　金属工作機械製造業</t>
  </si>
  <si>
    <t>　　　　　　2662　　金属加工機械製造業（金属工作機械を除く）</t>
  </si>
  <si>
    <t>　　　　　　2663　　金属工作機械用・金属加工機械用部分品・附属品製造業（機械工具，金型を除く）</t>
  </si>
  <si>
    <t>　　　　　　2664　　機械工具製造業（粉末や金業を除く）</t>
  </si>
  <si>
    <t>半導体・フラットパネルディスプレイ製造装置製造業</t>
  </si>
  <si>
    <t>　　　　　　2671　　半導体製造装置製造業</t>
  </si>
  <si>
    <t>　　　　　　2672　　フラットパネルディスプレイ製造装置製造業</t>
  </si>
  <si>
    <t>その他の生産用機械・同部分品製造業</t>
  </si>
  <si>
    <t>　　　　　　2691　　金属用金型・同部分品・附属品製造業</t>
  </si>
  <si>
    <t>　　　　　　2692　　非金属用金型・同部分品・附属品製造業</t>
  </si>
  <si>
    <t>　　　　　　2693　　真空装置・真空機器製造業</t>
  </si>
  <si>
    <t>　　　　　　2694　　ロボット製造業</t>
  </si>
  <si>
    <t>　　　　　　2699　　他に分類されない生産用機械・同部分品製造業</t>
  </si>
  <si>
    <t>業務用機械器具製造業</t>
  </si>
  <si>
    <t>管理，補助的経済活動を行う事業所（27業務用機械器具製造業）</t>
  </si>
  <si>
    <t>　　　　　　2700　　主として管理事務を行う本社等</t>
  </si>
  <si>
    <t>　　　　　　2709　　その他の管理，補助的経済活動を行う事業所</t>
  </si>
  <si>
    <t>事務用機械器具製造業</t>
  </si>
  <si>
    <t>　　　　　　2711　　複写機製造業</t>
  </si>
  <si>
    <t>　　　　　　2719　　その他の事務用機械器具製造業</t>
  </si>
  <si>
    <t>サービス用・娯楽用機械器具製造業</t>
  </si>
  <si>
    <t>　　　　　　2721　　サービス用機械器具製造業</t>
  </si>
  <si>
    <t>　　　　　　2722　　娯楽用機械製造業</t>
  </si>
  <si>
    <t>　　　　　　2723　　自動販売機製造業</t>
  </si>
  <si>
    <t>　　　　　　2729　　その他のサービス用・娯楽用機械器具製造業</t>
  </si>
  <si>
    <t>計量器・測定器・分析機器・試験機・測量機械器具・理化学機械器具製造業</t>
  </si>
  <si>
    <t>　　　　　　2731　　体積計製造業</t>
  </si>
  <si>
    <t>　　　　　　2732　　はかり製造業</t>
  </si>
  <si>
    <t>　　　　　　2733　　圧力計・流量計・液面計等製造業</t>
  </si>
  <si>
    <t>　　　　　　2734　　精密測定器製造業</t>
  </si>
  <si>
    <t>　　　　　　2735　　分析機器製造業</t>
  </si>
  <si>
    <t>　　　　　　2736　　試験機製造業</t>
  </si>
  <si>
    <t>　　　　　　2737　　測量機械器具製造業</t>
  </si>
  <si>
    <t>　　　　　　2738　　理化学機械器具製造業</t>
  </si>
  <si>
    <t>　　　　　　2739　　その他の計量器・測定器・分析機器・試験機・測量機械器具・理化学機械器具製造業</t>
  </si>
  <si>
    <t>医療用機械器具・医療用品製造業</t>
  </si>
  <si>
    <t>　　　　　　2741　　医療用機械器具製造業</t>
  </si>
  <si>
    <t>　　　　　　2742　　歯科用機械器具製造業</t>
  </si>
  <si>
    <t>　　　　　　2743　　医療用品製造業（動物用医療機械器具を含む）</t>
  </si>
  <si>
    <t>　　　　　　2744　　歯科材料製造業</t>
  </si>
  <si>
    <t>光学機械器具・レンズ製造業</t>
  </si>
  <si>
    <t>　　　　　　2751　　顕微鏡・望遠鏡等製造業</t>
  </si>
  <si>
    <t>　　　　　　2752　　写真機・映画用機械・同附属品製造業</t>
  </si>
  <si>
    <t>　　　　　　2753　　光学機械用レンズ・プリズム製造業</t>
  </si>
  <si>
    <t>武器製造業</t>
  </si>
  <si>
    <t>　　　　　　2761　　武器製造業</t>
  </si>
  <si>
    <t>電子部品・デバイス・電子回路製造業</t>
  </si>
  <si>
    <t>管理，補助的経済活動を行う事業所（28電子部品・デバイス・電子回路製造業）</t>
  </si>
  <si>
    <t>　　　　　　2800　　主として管理事務を行う本社等</t>
  </si>
  <si>
    <t>　　　　　　2809　　その他の管理，補助的経済活動を行う事業所</t>
  </si>
  <si>
    <t>電子デバイス製造業</t>
  </si>
  <si>
    <t>　　　　　　2811　　電子管製造業</t>
  </si>
  <si>
    <t>　　　　　　2812　　光電変換素子製造業</t>
  </si>
  <si>
    <t>　　　　　　2813　　半導体素子製造業（光電変換素子を除く）</t>
  </si>
  <si>
    <t>　　　　　　2814　　集積回路製造業</t>
  </si>
  <si>
    <t>　　　　　　2815　　液晶パネル・フラットパネル製造業</t>
  </si>
  <si>
    <t>電子部品製造業</t>
  </si>
  <si>
    <t>　　　　　　2821　　抵抗器・コンデンサ・変成器・複合部品製造業</t>
  </si>
  <si>
    <t>　　　　　　2822　　音響部品・磁気ヘッド・小形モータ製造業</t>
  </si>
  <si>
    <t>　　　　　　2823　　コネクタ・スイッチ・リレー製造業</t>
  </si>
  <si>
    <t>記録メディア製造業</t>
  </si>
  <si>
    <t>　　　　　　2831　　半導体メモリメディア製造業</t>
  </si>
  <si>
    <t>　　　　　　2832　　光ディスク・磁気ディスク・磁気テープ製造業</t>
  </si>
  <si>
    <t>電子回路製造業</t>
  </si>
  <si>
    <t>　　　　　　2841　　電子回路基板製造業</t>
  </si>
  <si>
    <t>　　　　　　2842　　電子回路実装基板製造業</t>
  </si>
  <si>
    <t>ユニット部品製造業</t>
  </si>
  <si>
    <t>　　　　　　2851　　電源ユニット・高周波ユニット・コントロールユニット製造業</t>
  </si>
  <si>
    <t>　　　　　　2859　　その他のユニット部品製造業</t>
  </si>
  <si>
    <t>その他の電子部品・デバイス・電子回路製造業</t>
  </si>
  <si>
    <t>　　　　　　2899　　その他の電子部品・デバイス・電子回路製造業</t>
  </si>
  <si>
    <t>電気機械器具製造業</t>
  </si>
  <si>
    <t>管理，補助的経済活動を行う事業所（29電気機械器具製造業）</t>
  </si>
  <si>
    <t>　　　　　　2900　　主として管理事務を行う本社等</t>
  </si>
  <si>
    <t>　　　　　　2909　　その他の管理，補助的経済活動を行う事業所</t>
  </si>
  <si>
    <t>発電用・送電用・配電用電気機械器具製造業</t>
  </si>
  <si>
    <t>　　　　　　2911　　発電機・電動機・その他の回転電気機械製造業</t>
  </si>
  <si>
    <t>　　　　　　2912　　変圧器類製造業（電子機器用を除く)</t>
  </si>
  <si>
    <t>　　　　　　2913　　電力開閉装置製造業</t>
  </si>
  <si>
    <t>　　　　　　2914　　配電盤・電力制御装置製造業</t>
  </si>
  <si>
    <t>　　　　　　2915　　配線器具・配線附属品製造業</t>
  </si>
  <si>
    <t>産業用電気機械器具製造業</t>
  </si>
  <si>
    <t>　　　　　　2921　　電気溶接機製造業</t>
  </si>
  <si>
    <t>　　　　　　2922　　内燃機関電装品製造業</t>
  </si>
  <si>
    <t>　　　　　　2929　　その他の産業用電気機械器具製造業（車両用，船舶用を含む）</t>
  </si>
  <si>
    <t>民生用電気機械器具製造業</t>
  </si>
  <si>
    <t>　　　　　　2931　　ちゅう房機器製造業</t>
  </si>
  <si>
    <t>　　　　　　2932　　空調・住宅関連機器製造業</t>
  </si>
  <si>
    <t>　　　　　　2933　　衣料衛生関連機器製造業</t>
  </si>
  <si>
    <t>　　　　　　2939　　その他の民生用電気機械器具製造業</t>
  </si>
  <si>
    <t>電球・電気照明器具製造業</t>
  </si>
  <si>
    <t>　　　　　　2941　　電球製造業</t>
  </si>
  <si>
    <t>　　　　　　2942　　電気照明器具製造業</t>
  </si>
  <si>
    <t>電池製造業</t>
  </si>
  <si>
    <t>　　　　　　2951　　蓄電池製造業</t>
  </si>
  <si>
    <t>　　　　　　2952　　一次電池（乾電池，湿電池）製造業</t>
  </si>
  <si>
    <t>電子応用装置製造業</t>
  </si>
  <si>
    <t>　　　　　　2961　　Ｘ線装置製造業</t>
  </si>
  <si>
    <t>　　　　　　2962　　医療用電子応用装置製造業</t>
  </si>
  <si>
    <t>　　　　　　2969　　その他の電子応用装置製造業</t>
  </si>
  <si>
    <t>電気計測器製造業</t>
  </si>
  <si>
    <t>　　　　　　2971　　電気計測器製造業（別掲を除く）</t>
  </si>
  <si>
    <t>　　　　　　2972　　工業計器製造業</t>
  </si>
  <si>
    <t>　　　　　　2973　　医療用計測器製造業</t>
  </si>
  <si>
    <t>その他の電気機械器具製造業</t>
  </si>
  <si>
    <t>　　　　　　2999　　その他の電気機械器具製造業</t>
  </si>
  <si>
    <t>情報通信機械器具製造業</t>
  </si>
  <si>
    <t>管理，補助的経済活動を行う事業所（30情報通信機械器具製造業）</t>
  </si>
  <si>
    <t>　　　　　　3000　　主として管理事務を行う本社等</t>
  </si>
  <si>
    <t>　　　　　　3009　　その他の管理，補助的経済活動を行う事業所</t>
  </si>
  <si>
    <t>通信機械器具・同関連機械器具製造業</t>
  </si>
  <si>
    <t>　　　　　　3011　　有線通信機械器具製造業</t>
  </si>
  <si>
    <t>　　　　　　3012　　携帯電話機・ＰＨＳ電話機製造業</t>
  </si>
  <si>
    <t>　　　　　　3013　　無線通信機械器具製造業</t>
  </si>
  <si>
    <t>　　　　　　3014　　ラジオ受信機・テレビジョン受信機製造業</t>
  </si>
  <si>
    <t>　　　　　　3015　　交通信号保安装置製造業</t>
  </si>
  <si>
    <t>　　　　　　3019　　その他の通信機械器具・同関連機械器具製造業</t>
  </si>
  <si>
    <t>映像・音響機械器具製造業</t>
  </si>
  <si>
    <t>　　　　　　3021　　ビデオ機器製造業</t>
  </si>
  <si>
    <t>　　　　　　3022　　デジタルカメラ製造業</t>
  </si>
  <si>
    <t>　　　　　　3023　　電気音響機械器具製造業</t>
  </si>
  <si>
    <t>電子計算機・同附属装置製造業</t>
  </si>
  <si>
    <t>　　　　　　3031　　電子計算機製造業（パーソナルコンピュータを除く）</t>
  </si>
  <si>
    <t>　　　　　　3032　　パーソナルコンピュータ製造業</t>
  </si>
  <si>
    <t>　　　　　　3033　　外部記憶装置製造業</t>
  </si>
  <si>
    <t>　　　　　　3034　　印刷装置製造業</t>
  </si>
  <si>
    <t>　　　　　　3035　　表示装置製造業</t>
  </si>
  <si>
    <t>　　　　　　3039　　その他の附属装置製造業</t>
  </si>
  <si>
    <t>輸送用機械器具製造業</t>
  </si>
  <si>
    <t>管理，補助的経済活動を行う事業所（31輸送用機械器具製造業）</t>
  </si>
  <si>
    <t>　　　　　　3100　　主として管理事務を行う本社等</t>
  </si>
  <si>
    <t>　　　　　　3109　　その他の管理，補助的経済活動を行う事業所</t>
  </si>
  <si>
    <t>自動車・同附属品製造業</t>
  </si>
  <si>
    <t>　　　　　　3111　　自動車製造業（二輪自動車を含む）</t>
  </si>
  <si>
    <t>　　　　　　3112　　自動車車体・附随車製造業</t>
  </si>
  <si>
    <t>　　　　　　3113　　自動車部分品・附属品製造業</t>
  </si>
  <si>
    <t>鉄道車両・同部分品製造業</t>
  </si>
  <si>
    <t>　　　　　　3121　　鉄道車両製造業</t>
  </si>
  <si>
    <t>　　　　　　3122　　鉄道車両用部分品製造業</t>
  </si>
  <si>
    <t>船舶製造・修理業，舶用機関製造業</t>
  </si>
  <si>
    <t>　　　　　　3131　　船舶製造・修理業</t>
  </si>
  <si>
    <t>　　　　　　3132　　船体ブロック製造業</t>
  </si>
  <si>
    <t>　　　　　　3133　　舟艇製造・修理業</t>
  </si>
  <si>
    <t>　　　　　　3134　　舶用機関製造業</t>
  </si>
  <si>
    <t>航空機・同附属品製造業</t>
  </si>
  <si>
    <t>　　　　　　3141　　航空機製造業</t>
  </si>
  <si>
    <t>　　　　　　3142　　航空機用原動機製造業</t>
  </si>
  <si>
    <t>　　　　　　3149　　その他の航空機部分品・補助装置製造業</t>
  </si>
  <si>
    <t>産業用運搬車両・同部分品・附属品製造業</t>
  </si>
  <si>
    <t>　　　　　　3151　　フォークリフトトラック・同部分品・附属品製造業</t>
  </si>
  <si>
    <t>　　　　　　3159　　その他の産業用運搬車両・同部分品・附属品製造業</t>
  </si>
  <si>
    <t>その他の輸送用機械器具製造業</t>
  </si>
  <si>
    <t>　　　　　　3191　　自転車・同部分品製造業</t>
  </si>
  <si>
    <t>　　　　　　3199　　他に分類されない輸送用機械器具製造業</t>
  </si>
  <si>
    <t>その他の製造業</t>
  </si>
  <si>
    <t>管理，補助的経済活動を行う事業所（32その他の製造業）</t>
  </si>
  <si>
    <t>　　　　　　3200　　主として管理事務を行う本社等</t>
  </si>
  <si>
    <t>　　　　　　3209　　その他の管理，補助的経済活動を行う事業所</t>
  </si>
  <si>
    <t>貴金属・宝石製品製造業</t>
  </si>
  <si>
    <t>　　　　　　3211　　貴金属・宝石製装身具（ジュエリー）製品製造業</t>
  </si>
  <si>
    <t>　　　　　　3212　　貴金属・宝石製装身具（ジュエリー）附属品・同材料加工業</t>
  </si>
  <si>
    <t>　　　　　　3219　　その他の貴金属製品製造業</t>
  </si>
  <si>
    <t>装身具・装飾品・ボタン・同関連品製造業（貴金属・宝石製を除く）</t>
  </si>
  <si>
    <t>　　　　　　3221　　装身具・装飾品製造業（貴金属・宝石製を除く）</t>
  </si>
  <si>
    <t>　　　　　　3222　　造花・装飾用羽毛製造業</t>
  </si>
  <si>
    <t>　　　　　　3223　　ボタン製造業</t>
  </si>
  <si>
    <t>　　　　　　3224　　針・ピン・ホック・スナップ・同関連品製造業</t>
  </si>
  <si>
    <t>　　　　　　3229　　その他の装身具・装飾品製造業</t>
  </si>
  <si>
    <t>時計・同部分品製造業</t>
  </si>
  <si>
    <t>　　　　　　3231　　時計・同部分品製造業</t>
  </si>
  <si>
    <t>楽器製造業</t>
  </si>
  <si>
    <t>　　　　　　3241　　ピアノ製造業</t>
  </si>
  <si>
    <t>　　　　　　3249　　その他の楽器・楽器部品・同材料製造業</t>
  </si>
  <si>
    <t>がん具・運動用具製造業</t>
  </si>
  <si>
    <t>　　　　　　3251　　娯楽用具・がん具製造業（人形を除く）</t>
  </si>
  <si>
    <t>　　　　　　3252　　人形製造業</t>
  </si>
  <si>
    <t>　　　　　　3253　　運動用具製造業</t>
  </si>
  <si>
    <t>ペン・鉛筆・絵画用品・その他の事務用品製造業</t>
  </si>
  <si>
    <t>　　　　　　3261　　万年筆・ペン類・鉛筆製造業</t>
  </si>
  <si>
    <t>　　　　　　3262　　毛筆・絵画用品製造業（鉛筆を除く）</t>
  </si>
  <si>
    <t>　　　　　　3269　　その他の事務用品製造業</t>
  </si>
  <si>
    <t>漆器製造業</t>
  </si>
  <si>
    <t>　　　　　　3271　　漆器製造業</t>
  </si>
  <si>
    <t>畳等生活雑貨製品製造業</t>
  </si>
  <si>
    <t>　　　　　　3281　　麦わら・パナマ類帽子・わら工品製造業</t>
  </si>
  <si>
    <t>　　　　　　3282　　畳製造業</t>
  </si>
  <si>
    <t>　　　　　　3283　　うちわ・扇子・ちょうちん製造業</t>
  </si>
  <si>
    <t>　　　　　　3284　　ほうき・ブラシ製造業</t>
  </si>
  <si>
    <t>　　　　　　3285　　喫煙用具製造業（貴金属・宝石製を除く）</t>
  </si>
  <si>
    <t>　　　　　　3289　　その他の生活雑貨製品製造業</t>
  </si>
  <si>
    <t>他に分類されない製造業</t>
  </si>
  <si>
    <t>　　　　　　3291　　煙火製造業</t>
  </si>
  <si>
    <t>　　　　　　3292　　看板・標識機製造業</t>
  </si>
  <si>
    <t>　　　　　　3293　　パレット製造業</t>
  </si>
  <si>
    <t>　　　　　　3294　　モデル・模型製造業</t>
  </si>
  <si>
    <t>　　　　　　3295　　工業用模型製造業</t>
  </si>
  <si>
    <t>　　　　　　3296　　情報記録物製造業（新聞，書籍等の印刷物を除く）</t>
  </si>
  <si>
    <t>　　　　　　3297　　眼鏡製造業（枠を含む）</t>
  </si>
  <si>
    <t>　　　　　　3299　　他に分類されないその他の製造業</t>
  </si>
  <si>
    <t>大分類 Ｆ　電気・ガス・熱供給・水道業</t>
  </si>
  <si>
    <t>電気業</t>
  </si>
  <si>
    <t>管理，補助的経済活動を行う事業所（33電気業）</t>
  </si>
  <si>
    <t>　　　　　　3300　　主として管理事務を行う本社等</t>
  </si>
  <si>
    <t>　　　　　　3309　　その他の管理，補助的経済活動を行う事業所</t>
  </si>
  <si>
    <t>　　　　　　3311　　発電所</t>
  </si>
  <si>
    <t>　　　　　　3312　　変電所</t>
  </si>
  <si>
    <t>ガス業</t>
  </si>
  <si>
    <t>管理，補助的経済活動を行う事業所（34ガス業）</t>
  </si>
  <si>
    <t>　　　　　　3400　　主として管理事務を行う本社等</t>
  </si>
  <si>
    <t>　　　　　　3409　　その他の管理，補助的経済活動を行う事業所</t>
  </si>
  <si>
    <t>　　　　　　3411　　ガス製造工場</t>
  </si>
  <si>
    <t>　　　　　　3412　　ガス供給所</t>
  </si>
  <si>
    <t>熱供給業</t>
  </si>
  <si>
    <t>管理，補助的経済活動を行う事業所（35熱供給業）</t>
  </si>
  <si>
    <t>　　　　　　3500　　主として管理事務を行う本社等</t>
  </si>
  <si>
    <t>　　　　　　3509　　その他の管理，補助的経済活動を行う事業所</t>
  </si>
  <si>
    <t>　　　　　　3511　　熱供給業</t>
  </si>
  <si>
    <t>水道業</t>
  </si>
  <si>
    <t>管理，補助的経済活動を行う事業所（36水道業）</t>
  </si>
  <si>
    <t>　　　　　　3600　　主として管理事務を行う本社等</t>
  </si>
  <si>
    <t>　　　　　　3609　　その他の管理，補助的経済活動を行う事業所</t>
  </si>
  <si>
    <t>上水道業</t>
  </si>
  <si>
    <t>　　　　　　3611　　上水道業</t>
  </si>
  <si>
    <t>工業用水道業</t>
  </si>
  <si>
    <t>　　　　　　3621　　工業用水道業</t>
  </si>
  <si>
    <t>下水道業</t>
  </si>
  <si>
    <t>　　　　　　3631　　下水道処理施設維持管理業</t>
  </si>
  <si>
    <t>　　　　　　3632　　下水道管路施設維持管理業</t>
  </si>
  <si>
    <t>大分類 Ｇ　情報通信業</t>
  </si>
  <si>
    <t>すべて対象（工場）</t>
    <rPh sb="3" eb="5">
      <t>タイショウ</t>
    </rPh>
    <rPh sb="6" eb="8">
      <t>コウジョウ</t>
    </rPh>
    <phoneticPr fontId="9"/>
  </si>
  <si>
    <t>通信業</t>
  </si>
  <si>
    <t>管理，補助的経済活動を行う事業所（37通信業）</t>
  </si>
  <si>
    <t>　　　　　　3700　　主として管理事務を行う本社等</t>
  </si>
  <si>
    <t>　　　　　　3709　　その他の管理，補助的経済活動を行う事業所</t>
  </si>
  <si>
    <t>固定電気通信業</t>
  </si>
  <si>
    <t>　　　　　　3711　　地域電気通信業（有線放送電話業を除く）</t>
  </si>
  <si>
    <t>　　　　　　3712　　長距離電気通信業</t>
  </si>
  <si>
    <t>　　　　　　3713　　有線放送電話業</t>
  </si>
  <si>
    <t>　　　　　　3719　　その他の固定電気通信業</t>
  </si>
  <si>
    <t>移動電気通信業</t>
  </si>
  <si>
    <t>　　　　　　3721　　移動電気通信業</t>
  </si>
  <si>
    <t>電気通信に附帯するサービス業</t>
  </si>
  <si>
    <t>　　　　　　3731　　電気通信に附帯するサービス業</t>
  </si>
  <si>
    <t>放送業</t>
  </si>
  <si>
    <t>管理，補助的経済活動を行う事業所（38放送業）</t>
  </si>
  <si>
    <t>　　　　　　3800　　主として管理事務を行う本社等</t>
  </si>
  <si>
    <t>　　　　　　3809　　その他の管理，補助的経済活動を行う事業所</t>
  </si>
  <si>
    <t>公共放送業（有線放送業を除く）</t>
  </si>
  <si>
    <t>　　　　　　3811　　公共放送業（有線放送業を除く）</t>
  </si>
  <si>
    <t>民間放送業（有線放送業を除く）</t>
  </si>
  <si>
    <t>　　　　　　3821　　テレビジョン放送業（衛星放送業を除く）</t>
  </si>
  <si>
    <t>　　　　　　3822　　ラジオ放送業（衛星放送業を除く）</t>
  </si>
  <si>
    <t>　　　　　　3823　　衛星放送業</t>
  </si>
  <si>
    <t>　　　　　　3829　　その他の民間放送業</t>
  </si>
  <si>
    <t>有線放送業</t>
  </si>
  <si>
    <t>　　　　　　3831　　有線テレビジョン放送業</t>
  </si>
  <si>
    <t>　　　　　　3832　　有線ラジオ放送業</t>
  </si>
  <si>
    <t>情報サービス業</t>
  </si>
  <si>
    <t>管理，補助的経済活動を行う事業所（39情報サービス業）</t>
  </si>
  <si>
    <t>　　　　　　3900　　主として管理事務を行う本社等</t>
  </si>
  <si>
    <t>　　　　　　3909　　その他の管理，補助的経済活動を行う事業所</t>
  </si>
  <si>
    <t>ソフトウェア業</t>
  </si>
  <si>
    <t>　　　　　　3911　　受託開発ソフトウェア業</t>
  </si>
  <si>
    <t>　　　　　　3912　　組込みソフトウェア業</t>
  </si>
  <si>
    <t>　　　　　　3913　　パッケージソフトウェア業</t>
  </si>
  <si>
    <t>　　　　　　3914　　ゲームソフトウェア業</t>
  </si>
  <si>
    <t>情報処理・提供サービス業</t>
  </si>
  <si>
    <t>　　　　　　3921　　情報処理サービス業</t>
  </si>
  <si>
    <t>　　　　　　3922　　情報提供サービス業</t>
  </si>
  <si>
    <t>　　　　　　3923　　市場調査・世論調査・社会調査業</t>
    <rPh sb="12" eb="14">
      <t>シジョウ</t>
    </rPh>
    <rPh sb="14" eb="16">
      <t>チョウサ</t>
    </rPh>
    <rPh sb="17" eb="19">
      <t>ヨロン</t>
    </rPh>
    <rPh sb="19" eb="21">
      <t>チョウサ</t>
    </rPh>
    <rPh sb="22" eb="24">
      <t>シャカイ</t>
    </rPh>
    <rPh sb="24" eb="26">
      <t>チョウサ</t>
    </rPh>
    <phoneticPr fontId="9"/>
  </si>
  <si>
    <t>　　　　　　3929　　その他の情報処理・提供サービス業</t>
  </si>
  <si>
    <t>インターネット附随サービス業</t>
  </si>
  <si>
    <t>管理，補助的経済活動を行う事業所（40インターネット附随サービス業）</t>
  </si>
  <si>
    <t>　　　　　　4000　　主として管理事務を行う本社等</t>
  </si>
  <si>
    <t>　　　　　　4009　　その他の管理，補助的経済活動を行う事業所</t>
  </si>
  <si>
    <t>　　　　　　4011　　ポータルサイト・サーバ運営業</t>
  </si>
  <si>
    <t>　　　　　　4012　　アプリケーション・サービス・コンテンツ・プロバイダ</t>
  </si>
  <si>
    <t>　　　　　　4013　　インターネット利用サポート業</t>
  </si>
  <si>
    <t>映像・音声・文字情報制作業</t>
  </si>
  <si>
    <t>管理，補助的経済活動を行う事業所（41映像・音声・文字情報制作業）</t>
  </si>
  <si>
    <t>　　　　　　4100　　主として管理事務を行う本社等</t>
  </si>
  <si>
    <t>　　　　　　4109　　その他の管理，補助的経済活動を行う事業所</t>
  </si>
  <si>
    <t>映像情報制作・配給業</t>
  </si>
  <si>
    <t>　　　　　　4111　　映画・ビデオ制作業（テレビジョン番組制作業，アニメーション制作業を除く）</t>
  </si>
  <si>
    <t>　　　　　　4112　　テレビジョン番組制作業（アニメーション制作業を除く）</t>
  </si>
  <si>
    <t>　　　　　　4113　　アニメーション制作業</t>
  </si>
  <si>
    <t>　　　　　　4114　　映画・ビデオ・テレビジョン番組配給業</t>
  </si>
  <si>
    <t>音声情報制作業</t>
  </si>
  <si>
    <t>　　　　　　4121　　レコード制作業</t>
  </si>
  <si>
    <t>　　　　　　4122　　ラジオ番組制作業</t>
  </si>
  <si>
    <t>新聞業</t>
  </si>
  <si>
    <t>　　　　　　4131　　新聞業</t>
  </si>
  <si>
    <t>出版業</t>
  </si>
  <si>
    <t>　　　　　　4141　　出版業</t>
  </si>
  <si>
    <t>広告制作業</t>
  </si>
  <si>
    <t>　　　　　　4151　　広告制作業</t>
  </si>
  <si>
    <t>映像・音声・文字情報制作に附帯するサービス業</t>
  </si>
  <si>
    <t>　　　　　　4161　　ニュース供給業</t>
  </si>
  <si>
    <t>　　　　　　4169　　その他の映像・音声・文字情報制作に附帯するサービス業</t>
  </si>
  <si>
    <t>大分類 Ｈ　運輸業，郵便業</t>
  </si>
  <si>
    <t>○または×</t>
    <phoneticPr fontId="9"/>
  </si>
  <si>
    <t>鉄道業</t>
  </si>
  <si>
    <t>すべて対象外</t>
    <rPh sb="3" eb="6">
      <t>タイショウガイ</t>
    </rPh>
    <phoneticPr fontId="9"/>
  </si>
  <si>
    <t>管理，補助的経済活動を行う事業所（42鉄道業）</t>
  </si>
  <si>
    <t>　　　　　　4200　　主として管理事務を行う本社等</t>
  </si>
  <si>
    <t>　　　　　　4209　　その他の管理，補助的経済活動を行う事業所</t>
  </si>
  <si>
    <t>　　　　　　4211　　普通鉄道業</t>
  </si>
  <si>
    <t>　　　　　　4212　　軌道業</t>
  </si>
  <si>
    <t>　　　　　　4213　　地下鉄道業</t>
  </si>
  <si>
    <t>　　　　　　4214　　モノレール鉄道業（地下鉄道業を除く）</t>
  </si>
  <si>
    <t>　　　　　　4215　　案内軌条式鉄道業（地下鉄道業を除く）</t>
  </si>
  <si>
    <t>　　　　　　4216　　鋼索鉄道業</t>
  </si>
  <si>
    <t>　　　　　　4217　　索道業</t>
  </si>
  <si>
    <t>　　　　　　4219　　その他の鉄道業</t>
  </si>
  <si>
    <t>道路旅客運送業</t>
  </si>
  <si>
    <t>管理，補助的経済活動を行う事業所（43道路旅客運送業）</t>
  </si>
  <si>
    <t>　　　　　　4300　　主として管理事務を行う本社等</t>
  </si>
  <si>
    <t>　　　　　　4309　　その他の管理，補助的経済活動を行う事業所</t>
  </si>
  <si>
    <t>一般乗合旅客自動車運送業</t>
  </si>
  <si>
    <t>　　　　　　4311　　一般乗合旅客自動車運送業</t>
  </si>
  <si>
    <t>一般乗用旅客自動車運送業</t>
  </si>
  <si>
    <t>　　　　　　4321　　一般乗用旅客自動車運送業</t>
  </si>
  <si>
    <t>一般貸切旅客自動車運送業</t>
  </si>
  <si>
    <t>　　　　　　4331　　一般貸切旅客自動車運送業</t>
  </si>
  <si>
    <t>その他の道路旅客運送業</t>
  </si>
  <si>
    <t>　　　　　　4391　　特定旅客自動車運送業</t>
  </si>
  <si>
    <t>　　　　　　4399　　他に分類されない道路旅客運送業</t>
  </si>
  <si>
    <t>道路貨物運送業</t>
  </si>
  <si>
    <t>すべて対象（物流施設）</t>
    <rPh sb="3" eb="5">
      <t>タイショウ</t>
    </rPh>
    <rPh sb="6" eb="8">
      <t>ブツリュウ</t>
    </rPh>
    <rPh sb="8" eb="10">
      <t>シセツ</t>
    </rPh>
    <phoneticPr fontId="9"/>
  </si>
  <si>
    <t>管理，補助的経済活動を行う事業所（44道路貨物運送業）</t>
  </si>
  <si>
    <t>　　　　　　4400　　主として管理事務を行う本社等</t>
  </si>
  <si>
    <t>　　　　　　4409　　その他の管理，補助的経済活動を行う事業所</t>
  </si>
  <si>
    <t>一般貨物自動車運送業</t>
  </si>
  <si>
    <t>　　　　　　4411　　一般貨物自動車運送業（特別積合せ貨物運送業を除く）</t>
  </si>
  <si>
    <t>　　　　　　4412　　特別積合せ貨物運送業</t>
  </si>
  <si>
    <t>特定貨物自動車運送業</t>
  </si>
  <si>
    <t>　　　　　　4421　　特定貨物自動車運送業</t>
  </si>
  <si>
    <t>貨物軽自動車運送業</t>
  </si>
  <si>
    <t>　　　　　　4431　　貨物軽自動車運送業</t>
  </si>
  <si>
    <t>集配利用運送業</t>
  </si>
  <si>
    <t>　　　　　　4441　　集配利用運送業</t>
  </si>
  <si>
    <t>その他の道路貨物運送業</t>
  </si>
  <si>
    <t>　　　　　　4499　　その他の道路貨物運送業</t>
  </si>
  <si>
    <t>水運業</t>
  </si>
  <si>
    <t>小分類451、452のみ対象（物流施設）</t>
    <rPh sb="0" eb="3">
      <t>ショウブンルイ</t>
    </rPh>
    <rPh sb="12" eb="14">
      <t>タイショウ</t>
    </rPh>
    <phoneticPr fontId="9"/>
  </si>
  <si>
    <t>管理，補助的経済活動を行う事業所（45水運業）</t>
  </si>
  <si>
    <t>　　　　　　4500　　主として管理事務を行う本社等</t>
  </si>
  <si>
    <t>　　　　　　4509　　その他の管理，補助的経済活動を行う事業所</t>
  </si>
  <si>
    <t>外航海運業</t>
  </si>
  <si>
    <t>　　　　　　4511　　外航旅客海運業</t>
  </si>
  <si>
    <t>　　　　　　4512　　外航貨物海運業</t>
  </si>
  <si>
    <t>沿海海運業</t>
  </si>
  <si>
    <t>　　　　　　4521　　沿海旅客海運業</t>
  </si>
  <si>
    <t>　　　　　　4522　　沿海貨物海運業</t>
  </si>
  <si>
    <t>内陸水運業</t>
  </si>
  <si>
    <t>　　　　　　4531　　港湾旅客海運業</t>
  </si>
  <si>
    <t>　　　　　　4532　　河川水運業</t>
  </si>
  <si>
    <t>　　　　　　4533　　湖沼水運業</t>
  </si>
  <si>
    <t>船舶貸渡業</t>
  </si>
  <si>
    <t>　　　　　　4541　　船舶貸渡業（内航船舶貸渡業を除く）</t>
  </si>
  <si>
    <t>　　　　　　4542　　内航船舶貸渡業</t>
  </si>
  <si>
    <t>航空運輸業</t>
  </si>
  <si>
    <t>管理，補助的経済活動を行う事業所（46航空運輸業）</t>
  </si>
  <si>
    <t>　　　　　　4600　　主として管理事務を行う本社等</t>
  </si>
  <si>
    <t>　　　　　　4609　　その他の管理，補助的経済活動を行う事業所</t>
  </si>
  <si>
    <t>航空運送業</t>
  </si>
  <si>
    <t>　　　　　　4611　　航空運送業</t>
  </si>
  <si>
    <t>航空機使用業（航空運送業を除く）</t>
  </si>
  <si>
    <t>　　　　　　4621　　航空機使用業（航空運送業を除く）</t>
  </si>
  <si>
    <t>倉庫業</t>
  </si>
  <si>
    <t>管理，補助的経済活動を行う事業所（47倉庫業）</t>
  </si>
  <si>
    <t>　　　　　　4700　　主として管理事務を行う本社等</t>
  </si>
  <si>
    <t>　　　　　　4709　　その他の管理，補助的経済活動を行う事業所</t>
  </si>
  <si>
    <t>倉庫業（冷蔵倉庫業を除く）</t>
  </si>
  <si>
    <t>　　　　　　4711　　倉庫業（冷蔵倉庫業を除く）</t>
  </si>
  <si>
    <t>冷蔵倉庫業</t>
  </si>
  <si>
    <t>　　　　　　4721　　冷蔵倉庫業</t>
  </si>
  <si>
    <t>運輸に附帯するサービス業</t>
  </si>
  <si>
    <t>小分類481、482のみ対象（物流施設）</t>
    <rPh sb="0" eb="3">
      <t>ショウブンルイ</t>
    </rPh>
    <rPh sb="12" eb="14">
      <t>タイショウ</t>
    </rPh>
    <phoneticPr fontId="9"/>
  </si>
  <si>
    <t>管理，補助的経済活動を行う事業所（48運輸に附帯するサービス業）</t>
  </si>
  <si>
    <t>　　　　　　4800　　主として管理事務を行う本社等</t>
  </si>
  <si>
    <t>　　　　　　4809　　その他の管理，補助的経済活動を行う事業所</t>
  </si>
  <si>
    <t>港湾運送業</t>
  </si>
  <si>
    <t>　　　　　　4811　　港湾運送業</t>
  </si>
  <si>
    <t>貨物運送取扱業（集配利用運送業を除く）</t>
  </si>
  <si>
    <t>　　　　　　4821　　利用運送業（集配利用運送業を除く）</t>
  </si>
  <si>
    <t>　　　　　　4822　　運送取次業</t>
  </si>
  <si>
    <t>運送代理店</t>
  </si>
  <si>
    <t>　　　　　　4831　　運送代理店</t>
  </si>
  <si>
    <t>こん包業</t>
  </si>
  <si>
    <t>　　　　　　4841　　こん包業（組立こん包業を除く）</t>
  </si>
  <si>
    <t>　　　　　　4842　　組立こん包業</t>
  </si>
  <si>
    <t>運輸施設提供業</t>
  </si>
  <si>
    <t>　　　　　　4851　　鉄道施設提供業</t>
  </si>
  <si>
    <t>　　　　　　4852　　道路運送固定施設業</t>
  </si>
  <si>
    <t>　　　　　　4853　　自動車ターミナル業</t>
  </si>
  <si>
    <t>　　　　　　4854　　貨物荷扱固定施設業</t>
  </si>
  <si>
    <t>　　　　　　4855　　桟橋泊きょ業</t>
  </si>
  <si>
    <t>　　　　　　4856　　飛行場業</t>
  </si>
  <si>
    <t>その他の運輸に附帯するサービス業</t>
  </si>
  <si>
    <t>　　　　　　4891　　海運仲立業</t>
  </si>
  <si>
    <t>　　　　　　4899　　他に分類されない運輸に附帯するサービス業</t>
  </si>
  <si>
    <t>郵便業（信書便事業を含む）</t>
  </si>
  <si>
    <t>管理，補助的経済活動を行う事業所（49郵便業）</t>
  </si>
  <si>
    <t>　　　　　　4901　　管理，補助的経済活動を行う事業所</t>
  </si>
  <si>
    <t>　　　　　　4911　　郵便業（信書便事業を含む）</t>
  </si>
  <si>
    <t>大分類 Ｉ　卸売業，小売業</t>
  </si>
  <si>
    <t>各種商品卸売業</t>
  </si>
  <si>
    <t>管理，補助的経済活動を行う事業所（50各種商品卸売業）</t>
  </si>
  <si>
    <t>　　　　　　5000　　主として管理事務を行う本社等</t>
  </si>
  <si>
    <t>　　　　　　5008　　自家用倉庫</t>
  </si>
  <si>
    <t>　　　　　　5009　　その他の管理，補助的経済活動を行う事業所</t>
  </si>
  <si>
    <t>　　　　　　5011　　各種商品卸売業（従業者が常時100人以上のもの）</t>
  </si>
  <si>
    <t>　　　　　　5019　　その他の各種商品卸売業</t>
  </si>
  <si>
    <t>繊維・衣服等卸売業</t>
  </si>
  <si>
    <t>管理，補助的経済活動を行う事業所（51繊維・衣服等卸売業）</t>
  </si>
  <si>
    <t>　　　　　　5100　　主として管理事務を行う本社等</t>
  </si>
  <si>
    <t>　　　　　　5108　　自家用倉庫</t>
  </si>
  <si>
    <t>　　　　　　5109　　その他の管理，補助的経済活動を行う事業所</t>
  </si>
  <si>
    <t>繊維品卸売業（衣服，身の回り品を除く）</t>
  </si>
  <si>
    <t>　　　　　　5111　　繊維原料卸売業</t>
  </si>
  <si>
    <t>　　　　　　5112　　糸卸売業</t>
  </si>
  <si>
    <t>　　　　　　5113　　織物卸売業（室内装飾繊維品を除く）</t>
  </si>
  <si>
    <t>衣服卸売業</t>
  </si>
  <si>
    <t>　　　　　　5121　　男子服卸売業</t>
  </si>
  <si>
    <t>　　　　　　5122　　婦人・子供服卸売業</t>
  </si>
  <si>
    <t>　　　　　　5123　　下着類卸売業</t>
  </si>
  <si>
    <t>　　　　　　5129　　その他の衣服卸売業</t>
  </si>
  <si>
    <t>身の回り品卸売業</t>
  </si>
  <si>
    <t>　　　　　　5131　　寝具類卸売業</t>
  </si>
  <si>
    <t>　　　　　　5132　　靴・履物卸売業</t>
  </si>
  <si>
    <t>　　　　　　5133　　かばん・袋物卸売業</t>
  </si>
  <si>
    <t>　　　　　　5139　　その他の身の回り品卸売業</t>
  </si>
  <si>
    <t>飲食料品卸売業</t>
  </si>
  <si>
    <t>管理，補助的経済活動を行う事業所（52飲食料品卸売業）</t>
  </si>
  <si>
    <t>　　　　　　5200　　主として管理事務を行う本社等</t>
  </si>
  <si>
    <t>　　　　　　5208　　自家用倉庫</t>
  </si>
  <si>
    <t>　　　　　　5209　　その他の管理，補助的経済活動を行う事業所</t>
  </si>
  <si>
    <t>農畜産物・水産物卸売業</t>
  </si>
  <si>
    <t>　　　　　　5211　　米麦卸売業</t>
  </si>
  <si>
    <t>　　　　　　5212　　雑穀・豆類卸売業</t>
  </si>
  <si>
    <t>　　　　　　5213　　野菜卸売業</t>
  </si>
  <si>
    <t>　　　　　　5214　　果実卸売業</t>
  </si>
  <si>
    <t>　　　　　　5215　　食肉卸売業</t>
  </si>
  <si>
    <t>　　　　　　5216　　生鮮魚介卸売業</t>
  </si>
  <si>
    <t>　　　　　　5219　　その他の農畜産物・水産物卸売業</t>
  </si>
  <si>
    <t>食料・飲料卸売業</t>
  </si>
  <si>
    <t>　　　　　　5221　　砂糖・味そ・しょう油卸売業</t>
  </si>
  <si>
    <t>　　　　　　5222　　酒類卸売業</t>
  </si>
  <si>
    <t>　　　　　　5223　　乾物卸売業</t>
  </si>
  <si>
    <t>　　　　　　5224　　菓子・パン類卸売業</t>
  </si>
  <si>
    <t>　　　　　　5225　　飲料卸売業（別掲を除く）</t>
  </si>
  <si>
    <t>　　　　　　5226　　茶類卸売業</t>
  </si>
  <si>
    <t>　　　　　　5227　　牛乳・乳製品卸売業</t>
  </si>
  <si>
    <t>　　　　　　5229　　その他の食料・飲料卸売業</t>
  </si>
  <si>
    <t>建築材料，鉱物・金属材料等卸売業</t>
  </si>
  <si>
    <t>管理，補助的経済活動を行う事業所（53建築材料，鉱物・金属材料等卸売業）</t>
  </si>
  <si>
    <t>　　　　　　5300　　主として管理事務を行う本社等</t>
  </si>
  <si>
    <t>　　　　　　5308　　自家用倉庫</t>
  </si>
  <si>
    <t>　　　　　　5309　　その他の管理，補助的経済活動を行う事業所</t>
  </si>
  <si>
    <t>建築材料卸売業</t>
  </si>
  <si>
    <t>　　　　　　5311　　木材・竹材卸売業</t>
  </si>
  <si>
    <t>　　　　　　5312　　セメント卸売業</t>
  </si>
  <si>
    <t>　　　　　　5313　　板ガラス卸売業</t>
  </si>
  <si>
    <t>　　　　　　5314　　建築用金属製品卸売業（建築用金物を除く）</t>
  </si>
  <si>
    <t>　　　　　　5319　　その他の建築材料卸売業</t>
  </si>
  <si>
    <t>化学製品卸売業</t>
  </si>
  <si>
    <t>　　　　　　5321　　塗料卸売業</t>
  </si>
  <si>
    <t>　　　　　　5322　　プラスチック卸売業</t>
  </si>
  <si>
    <t>　　　　　　5329　　その他の化学製品卸売業</t>
  </si>
  <si>
    <t>石油・鉱物卸売業</t>
  </si>
  <si>
    <t>　　　　　　5331　　石油卸売業</t>
  </si>
  <si>
    <t>　　　　　　5332　　鉱物卸売業（石油を除く）</t>
  </si>
  <si>
    <t>鉄鋼製品卸売業</t>
  </si>
  <si>
    <t>　　　　　　5341　　鉄鋼粗製品卸売業</t>
  </si>
  <si>
    <t>　　　　　　5342　　鉄鋼一次製品卸売業</t>
  </si>
  <si>
    <t>　　　　　　5349　　その他の鉄鋼製品卸売業</t>
  </si>
  <si>
    <t>非鉄金属卸売業</t>
  </si>
  <si>
    <t>　　　　　　5351　　非鉄金属地金卸売業</t>
  </si>
  <si>
    <t>　　　　　　5352　　非鉄金属製品卸売業</t>
  </si>
  <si>
    <t>再生資源卸売業</t>
  </si>
  <si>
    <t>　　　　　　5361　　空瓶・空缶等空容器卸売業</t>
  </si>
  <si>
    <t>　　　　　　5362　　鉄スクラップ卸売業</t>
  </si>
  <si>
    <t>　　　　　　5363　　非鉄金属スクラップ卸売業</t>
  </si>
  <si>
    <t>　　　　　　5364　　古紙卸売業</t>
  </si>
  <si>
    <t>　　　　　　5369　　その他の再生資源卸売業</t>
  </si>
  <si>
    <t>機械器具卸売業</t>
  </si>
  <si>
    <t>管理，補助的経済活動を行う事業所（54機械器具卸売業）</t>
  </si>
  <si>
    <t>　　　　　　5400　　主として管理事務を行う本社等</t>
  </si>
  <si>
    <t>　　　　　　5408　　自家用倉庫</t>
  </si>
  <si>
    <t>　　　　　　5409　　その他の管理，補助的経済活動を行う事業所</t>
  </si>
  <si>
    <t>産業機械器具卸売業</t>
  </si>
  <si>
    <t>　　　　　　5411　　農業用機械器具卸売業</t>
  </si>
  <si>
    <t>　　　　　　5412　　建設機械・鉱山機械卸売業</t>
  </si>
  <si>
    <t>　　　　　　5413　　金属加工機械卸売業</t>
  </si>
  <si>
    <t>　　　　　　5414　　事務用機械器具卸売業</t>
  </si>
  <si>
    <t>　　　　　　5419　　その他の産業機械器具卸売業</t>
  </si>
  <si>
    <t>自動車卸売業</t>
  </si>
  <si>
    <t>　　　　　　5421　　自動車卸売業（二輪自動車を含む）</t>
  </si>
  <si>
    <t>　　　　　　5422　　自動車部分品・附属品卸売業（中古品を除く）</t>
  </si>
  <si>
    <t>　　　　　　5423　　自動車中古部品卸売業</t>
  </si>
  <si>
    <t>電気機械器具卸売業</t>
  </si>
  <si>
    <t>　　　　　　5431　　家庭用電気機械器具卸売業</t>
  </si>
  <si>
    <t>　　　　　　5432　　電気機械器具卸売業（家庭用電気機械器具を除く）</t>
  </si>
  <si>
    <t>その他の機械器具卸売業</t>
  </si>
  <si>
    <t>　　　　　　5491　　輸送用機械器具卸売業（自動車を除く）</t>
  </si>
  <si>
    <t>　　　　　　5492　　計量器・理化学機械器具・光学機械器具等卸売業</t>
  </si>
  <si>
    <t>　　　　　　5493　　医療用機械器具卸売業（歯科用機械器具を含む）</t>
  </si>
  <si>
    <t>その他の卸売業</t>
  </si>
  <si>
    <t>管理，補助的経済活動を行う事業所（55その他の卸売業）</t>
  </si>
  <si>
    <t>　　　　　　5500　　主として管理事務を行う本社等</t>
  </si>
  <si>
    <t>　　　　　　5508　　自家用倉庫</t>
  </si>
  <si>
    <t>　　　　　　5509　　その他の管理，補助的経済活動を行う事業所</t>
  </si>
  <si>
    <t>家具・建具・じゅう器等卸売業</t>
  </si>
  <si>
    <t>　　　　　　5511　　家具・建具卸売業</t>
  </si>
  <si>
    <t>　　　　　　5512　　荒物卸売業</t>
  </si>
  <si>
    <t>　　　　　　5513　　畳卸売業</t>
  </si>
  <si>
    <t>　　　　　　5514　　室内装飾繊維品卸売業</t>
  </si>
  <si>
    <t>　　　　　　5515　　陶磁器・ガラス器卸売業</t>
  </si>
  <si>
    <t>　　　　　　5519　　その他のじゅう器卸売業</t>
  </si>
  <si>
    <t>医薬品・化粧品等卸売業</t>
  </si>
  <si>
    <t>　　　　　　5521　　医薬品卸売業</t>
  </si>
  <si>
    <t>　　　　　　5522　　医療用品卸売業</t>
  </si>
  <si>
    <t>　　　　　　5523　　化粧品卸売業</t>
  </si>
  <si>
    <t>　　　　　　5524　　合成洗剤卸売業</t>
  </si>
  <si>
    <t>紙・紙製品卸売業</t>
  </si>
  <si>
    <t>　　　　　　5531　　紙卸売業</t>
  </si>
  <si>
    <t>　　　　　　5532　　紙製品卸売業</t>
  </si>
  <si>
    <t>他に分類されない卸売業</t>
  </si>
  <si>
    <t>　　　　　　5591　　金物卸売業</t>
  </si>
  <si>
    <t>　　　　　　5592　　肥料・飼料卸売業</t>
  </si>
  <si>
    <t>　　　　　　5593　　スポーツ用品卸売業</t>
  </si>
  <si>
    <t>　　　　　　5594　　娯楽用品・がん具卸売業</t>
  </si>
  <si>
    <t>　　　　　　5595　　たばこ卸売業</t>
  </si>
  <si>
    <t>　　　　　　5596　　ジュエリー製品卸売業</t>
  </si>
  <si>
    <t>　　　　　　5598　　代理商，仲立業</t>
  </si>
  <si>
    <t>　　　　　　5599　　他に分類されないその他の卸売業</t>
  </si>
  <si>
    <t>各種商品小売業</t>
  </si>
  <si>
    <t>管理，補助的経済活動を行う事業所（56各種商品小売業）</t>
  </si>
  <si>
    <t>　　　　　　5600　　主として管理事務を行う本社等</t>
  </si>
  <si>
    <t>　　　　　　5608　　自家用倉庫</t>
  </si>
  <si>
    <t>　　　　　　5609　　その他の管理，補助的経済活動を行う事業所</t>
  </si>
  <si>
    <t>百貨店，総合スーパー</t>
  </si>
  <si>
    <t>　　　　　　5611　　百貨店，総合スーパー</t>
  </si>
  <si>
    <t>その他の各種商品小売業（従業者が常時50人未満のもの）</t>
  </si>
  <si>
    <t>　　　　　　5699　　その他の各種商品小売業（従業者が常時50人未満のもの）</t>
  </si>
  <si>
    <t>織物・衣服・身の回り品小売業</t>
  </si>
  <si>
    <t>管理，補助的経済活動を行う事業所（57織物・衣服・身の回り品小売業）</t>
  </si>
  <si>
    <t>　　　　　　5700　　主として管理事務を行う本社等</t>
  </si>
  <si>
    <t>　　　　　　5708　　自家用倉庫</t>
  </si>
  <si>
    <t>　　　　　　5709　　その他の管理，補助的経済活動を行う事業所</t>
  </si>
  <si>
    <t>呉服・服地・寝具小売業</t>
  </si>
  <si>
    <t>　　　　　　5711　　呉服・服地小売業</t>
  </si>
  <si>
    <t>　　　　　　5712　　寝具小売業</t>
  </si>
  <si>
    <t>男子服小売業</t>
  </si>
  <si>
    <t>　　　　　　5721　　男子服小売業</t>
  </si>
  <si>
    <t>婦人・子供服小売業</t>
  </si>
  <si>
    <t>　　　　　　5731　　婦人服小売業</t>
  </si>
  <si>
    <t>　　　　　　5732　　子供服小売業</t>
  </si>
  <si>
    <t>靴・履物小売業</t>
  </si>
  <si>
    <t>　　　　　　5741　　靴小売業</t>
  </si>
  <si>
    <t>　　　　　　5742　　履物小売業（靴を除く）</t>
  </si>
  <si>
    <t>その他の織物・衣服・身の回り品小売業</t>
  </si>
  <si>
    <t>　　　　　　5791　　かばん・袋物小売業</t>
  </si>
  <si>
    <t>　　　　　　5792　　下着類小売業</t>
  </si>
  <si>
    <t>　　　　　　5793　　洋品雑貨・小間物小売業</t>
  </si>
  <si>
    <t>　　　　　　5799　　他に分類されない織物・衣服・身の回り品小売業</t>
  </si>
  <si>
    <t>飲食料品小売業</t>
  </si>
  <si>
    <t>管理，補助的経済活動を行う事業所（58飲食料品小売業）</t>
  </si>
  <si>
    <t>　　　　　　5800　　主として管理事務を行う本社等</t>
  </si>
  <si>
    <t>　　　　　　5808　　自家用倉庫</t>
  </si>
  <si>
    <t>　　　　　　5809　　その他の管理，補助的経済活動を行う事業所</t>
  </si>
  <si>
    <t>各種食料品小売業</t>
  </si>
  <si>
    <t>　　　　　　5811　　各種食料品小売業</t>
  </si>
  <si>
    <t>野菜・果実小売業</t>
  </si>
  <si>
    <t>　　　　　　5821　　野菜小売業</t>
  </si>
  <si>
    <t>　　　　　　5822　　果実小売業</t>
  </si>
  <si>
    <t>食肉小売業</t>
  </si>
  <si>
    <t>　　　　　　5831　　食肉小売業（卵，鳥肉を除く）</t>
  </si>
  <si>
    <t>　　　　　　5832　　卵・鳥肉小売業</t>
  </si>
  <si>
    <t>鮮魚小売業</t>
  </si>
  <si>
    <t>　　　　　　5841　　鮮魚小売業</t>
  </si>
  <si>
    <t>酒小売業</t>
  </si>
  <si>
    <t>　　　　　　5851　　酒小売業</t>
  </si>
  <si>
    <t>菓子・パン小売業</t>
  </si>
  <si>
    <t>　　　　　　5861　　菓子小売業（製造小売）</t>
  </si>
  <si>
    <t>　　　　　　5862　　菓子小売業（製造小売でないもの）</t>
  </si>
  <si>
    <t>　　　　　　5863　　パン小売業（製造小売）</t>
  </si>
  <si>
    <t>　　　　　　5864　　パン小売業（製造小売でないもの）</t>
  </si>
  <si>
    <t>その他の飲食料品小売業</t>
  </si>
  <si>
    <t>　　　　　　5891　　コンビニエンスストア（飲食料品を中心とするものに限る）</t>
  </si>
  <si>
    <t>　　　　　　5892　　牛乳小売業</t>
  </si>
  <si>
    <t>　　　　　　5893　　飲料小売業（別掲を除く）</t>
  </si>
  <si>
    <t>　　　　　　5894　　茶類小売業</t>
  </si>
  <si>
    <t>　　　　　　5895　　料理品小売業</t>
  </si>
  <si>
    <t>　　　　　　5896　　米穀類小売業</t>
  </si>
  <si>
    <t>　　　　　　5897　　豆腐・かまぼこ等加工食品小売業</t>
  </si>
  <si>
    <t>　　　　　　5898　　乾物小売業</t>
  </si>
  <si>
    <t>　　　　　　5899　　他に分類されない飲食料品小売業</t>
  </si>
  <si>
    <t>機械器具小売業</t>
  </si>
  <si>
    <t>管理，補助的経済活動を行う事業所（59機械器具小売業）</t>
  </si>
  <si>
    <t>　　　　　　5900　　主として管理事務を行う本社等</t>
  </si>
  <si>
    <t>　　　　　　5908　　自家用倉庫</t>
  </si>
  <si>
    <t>　　　　　　5909　　その他の管理，補助的経済活動を行う事業所</t>
  </si>
  <si>
    <t>自動車小売業</t>
  </si>
  <si>
    <t>　　　　　　5911　　自動車（新車）小売業</t>
  </si>
  <si>
    <t>　　　　　　5912　　中古自動車小売業</t>
  </si>
  <si>
    <t>　　　　　　5913　　自動車部分品・附属品小売業</t>
  </si>
  <si>
    <t>　　　　　　5914　　二輪自動車小売業（原動機付自転車を含む）</t>
  </si>
  <si>
    <t>自転車小売業</t>
  </si>
  <si>
    <t>　　　　　　5921　　自転車小売業</t>
  </si>
  <si>
    <t>機械器具小売業（自動車，自転車を除く）</t>
  </si>
  <si>
    <t>　　　　　　5931　　電気機械器具小売業（中古品を除く）</t>
  </si>
  <si>
    <t>　　　　　　5932　　電気事務機械器具小売業（中古品を除く）</t>
  </si>
  <si>
    <t>　　　　　　5933　　中古電気製品小売業</t>
  </si>
  <si>
    <t>　　　　　　5939　　その他の機械器具小売業</t>
  </si>
  <si>
    <t>その他の小売業</t>
  </si>
  <si>
    <t>管理，補助的経済活動を行う事業所（60その他の小売業）</t>
  </si>
  <si>
    <t>　　　　　　6000　　主として管理事務を行う本社等</t>
  </si>
  <si>
    <t>　　　　　　6008　　自家用倉庫</t>
  </si>
  <si>
    <t>　　　　　　6009　　その他の管理，補助的経済活動を行う事業所</t>
  </si>
  <si>
    <t>家具・建具・畳小売業</t>
  </si>
  <si>
    <t>　　　　　　6011　　家具小売業</t>
  </si>
  <si>
    <t>　　　　　　6012　　建具小売業</t>
  </si>
  <si>
    <t>　　　　　　6013　　畳小売業</t>
  </si>
  <si>
    <t>　　　　　　6014　　宗教用具小売業</t>
  </si>
  <si>
    <t>じゅう器小売業</t>
  </si>
  <si>
    <t>　　　　　　6021　　金物小売業</t>
  </si>
  <si>
    <t>　　　　　　6022　　荒物小売業</t>
  </si>
  <si>
    <t>　　　　　　6023　　陶磁器・ガラス器小売業</t>
  </si>
  <si>
    <t>　　　　　　6029　　他に分類されないじゅう器小売業</t>
  </si>
  <si>
    <t>医薬品・化粧品小売業</t>
  </si>
  <si>
    <t>　　　　　　6031　　ドラッグストア</t>
  </si>
  <si>
    <t>　　　　　　6032　　医薬品小売業（調剤薬局を除く）</t>
  </si>
  <si>
    <t>　　　　　　6033　　調剤薬局</t>
  </si>
  <si>
    <t>　　　　　　6034　　化粧品小売業</t>
  </si>
  <si>
    <t>農耕用品小売業</t>
  </si>
  <si>
    <t>　　　　　　6041　　農業用機械器具小売業</t>
  </si>
  <si>
    <t>　　　　　　6042　　苗・種子小売業</t>
  </si>
  <si>
    <t>　　　　　　6043　　肥料・飼料小売業</t>
  </si>
  <si>
    <t>燃料小売業</t>
  </si>
  <si>
    <t>　　　　　　6051　　ガソリンスタンド</t>
  </si>
  <si>
    <t>　　　　　　6052　　燃料小売業（ガソリンスタンドを除く）</t>
  </si>
  <si>
    <t>書籍・文房具小売業</t>
  </si>
  <si>
    <t>　　　　　　6061　　書籍・雑誌小売業（古本を除く）</t>
  </si>
  <si>
    <t>　　　　　　6062　　古本小売業</t>
  </si>
  <si>
    <t>　　　　　　6063　　新聞小売業</t>
  </si>
  <si>
    <t>　　　　　　6064　　紙・文房具小売業</t>
  </si>
  <si>
    <t>スポーツ用品・がん具・娯楽用品・楽器小売業</t>
  </si>
  <si>
    <t>　　　　　　6071　　スポーツ用品小売業</t>
  </si>
  <si>
    <t>　　　　　　6072　　がん具・娯楽用品小売業</t>
  </si>
  <si>
    <t>　　　　　　6073　　楽器小売業</t>
  </si>
  <si>
    <t>写真機・時計・眼鏡小売業</t>
  </si>
  <si>
    <t>　　　　　　6081　　写真機・写真材料小売業</t>
  </si>
  <si>
    <t>　　　　　　6082　　時計・眼鏡・光学機械小売業</t>
  </si>
  <si>
    <t>他に分類されない小売業</t>
  </si>
  <si>
    <t>　　　　　　6091　　ホームセンター</t>
  </si>
  <si>
    <t>　　　　　　6092　　たばこ・喫煙具専門小売業</t>
  </si>
  <si>
    <t>　　　　　　6093　　花・植木小売業</t>
  </si>
  <si>
    <t>　　　　　　6094　　建築材料小売業</t>
  </si>
  <si>
    <t>　　　　　　6095　　ジュエリー製品小売業</t>
  </si>
  <si>
    <t>　　　　　　6096　　ペット・ペット用品小売業</t>
  </si>
  <si>
    <t>　　　　　　6097　　骨とう品小売業</t>
  </si>
  <si>
    <t>　　　　　　6098　　中古品小売業（骨とう品を除く）</t>
  </si>
  <si>
    <t>　　　　　　6099　　他に分類されないその他の小売業</t>
  </si>
  <si>
    <t>無店舗小売業</t>
  </si>
  <si>
    <t>管理，補助的経済活動を行う事業所（61無店舗小売業）</t>
  </si>
  <si>
    <t>　　　　　　6100　　主として管理事務を行う本社等</t>
  </si>
  <si>
    <t>　　　　　　6108　　自家用倉庫</t>
  </si>
  <si>
    <t>　　　　　　6109　　その他の管理，補助的経済活動を行う事業所</t>
  </si>
  <si>
    <t>通信販売・訪問販売小売業</t>
  </si>
  <si>
    <t>　　　　　　6111　　無店舗小売業（各種商品小売）</t>
  </si>
  <si>
    <t>　　　　　　6112　　無店舗小売業（織物・衣服・身の回り品小売）</t>
  </si>
  <si>
    <t>　　　　　　6113　　無店舗小売業（飲食料品小売）</t>
  </si>
  <si>
    <t>　　　　　　6114　　無店舗小売業（機械器具小売）</t>
  </si>
  <si>
    <t>　　　　　　6119　　無店舗小売業（その他の小売）</t>
  </si>
  <si>
    <t>自動販売機による小売業</t>
  </si>
  <si>
    <t>　　　　　　6121　　自動販売機による小売業</t>
  </si>
  <si>
    <t>その他の無店舗小売業</t>
  </si>
  <si>
    <t>　　　　　　6199　　その他の無店舗小売業</t>
  </si>
  <si>
    <t>大分類 Ｊ　金融業，保険業</t>
  </si>
  <si>
    <t>銀行業</t>
  </si>
  <si>
    <t>管理，補助的経済活動を行う事業所（62銀行業）</t>
  </si>
  <si>
    <t>　　　　　　6200　　主として管理事務を行う本社等</t>
  </si>
  <si>
    <t>　　　　　　6209　　その他の管理，補助的経済活動を行う事業所</t>
  </si>
  <si>
    <t>中央銀行</t>
  </si>
  <si>
    <t>　　　　　　6211　　中央銀行</t>
  </si>
  <si>
    <t>銀行（中央銀行を除く）</t>
  </si>
  <si>
    <t>　　　　　　6221　　普通銀行</t>
  </si>
  <si>
    <t>　　　　　　6222　　郵便貯金銀行</t>
  </si>
  <si>
    <t>　　　　　　6223　　信託銀行</t>
  </si>
  <si>
    <t>　　　　　　6229　　その他の銀行</t>
  </si>
  <si>
    <t>協同組織金融業</t>
  </si>
  <si>
    <t>管理，補助的経済活動を行う事業所（63協同組織金融業）</t>
  </si>
  <si>
    <t>　　　　　　6300　　主として管理事務を行う本社等</t>
  </si>
  <si>
    <t>　　　　　　6309　　その他の管理，補助的経済活動を行う事業所</t>
  </si>
  <si>
    <t>中小企業等金融業</t>
  </si>
  <si>
    <t>　　　　　　6311　　信用金庫・同連合会</t>
  </si>
  <si>
    <t>　　　　　　6312　　信用協同組合・同連合会</t>
  </si>
  <si>
    <t>　　　　　　6313　　商工組合中央金庫</t>
  </si>
  <si>
    <t>　　　　　　6314　　労働金庫・同連合会</t>
  </si>
  <si>
    <t>農林水産金融業</t>
  </si>
  <si>
    <t>　　　　　　6321　　農林中央金庫</t>
  </si>
  <si>
    <t>　　　　　　6322　　信用農業協同組合連合会</t>
  </si>
  <si>
    <t>　　　　　　6323　　信用漁業協同組合連合会，信用水産加工業協同組合連合会</t>
  </si>
  <si>
    <t>　　　　　　6324　　農業協同組合</t>
  </si>
  <si>
    <t>　　　　　　6325　　漁業協同組合，水産加工業協同組合</t>
  </si>
  <si>
    <t>貸金業，クレジットカード業等非預金信用機関</t>
  </si>
  <si>
    <t>管理，補助的経済活動を行う事業所（64貸金業，クレジットカード業等非預金信用機関）</t>
  </si>
  <si>
    <t>　　　　　　6400　　主として管理事務を行う本社等</t>
  </si>
  <si>
    <t>　　　　　　6409　　その他の管理，補助的経済活動を行う事業所</t>
  </si>
  <si>
    <t>貸金業</t>
  </si>
  <si>
    <t>　　　　　　6411　　消費者向け貸金業</t>
  </si>
  <si>
    <t>　　　　　　6412　　事業者向け貸金業</t>
  </si>
  <si>
    <t>質屋</t>
  </si>
  <si>
    <t>　　　　　　6421　　質屋</t>
  </si>
  <si>
    <t>クレジットカード業，割賦金融業</t>
  </si>
  <si>
    <t>　　　　　　6431　　クレジットカード業</t>
  </si>
  <si>
    <t>　　　　　　6432　　割賦金融業</t>
  </si>
  <si>
    <t>その他の非預金信用機関</t>
  </si>
  <si>
    <t>　　　　　　6491　　政府関係金融機関</t>
  </si>
  <si>
    <t>　　　　　　6492　　住宅専門金融業</t>
  </si>
  <si>
    <t>　　　　　　6493　　証券金融業</t>
  </si>
  <si>
    <t>　　　　　　6499　　他に分類されない非預金信用機関</t>
  </si>
  <si>
    <t>金融商品取引業，商品先物取引業</t>
  </si>
  <si>
    <t>管理，補助的経済活動を行う事業所（65金融商品取引業，商品先物取引業）</t>
  </si>
  <si>
    <t>　　　　　　6500　　主として管理事務を行う本社等</t>
  </si>
  <si>
    <t>　　　　　　6509　　その他の管理，補助的経済活動を行う事業所</t>
  </si>
  <si>
    <t>金融商品取引業</t>
  </si>
  <si>
    <t>　　　　　　6511　　金融商品取引業（投資助言・代理・運用業，補助的金融商品取引業を除く）</t>
  </si>
  <si>
    <t>　　　　　　6512　　投資助言・代理業</t>
  </si>
  <si>
    <t>　　　　　　6513　　投資運用業</t>
  </si>
  <si>
    <t>　　　　　　6514　　補助的金融商品取引業</t>
  </si>
  <si>
    <t>商品先物取引業，商品投資顧問業</t>
    <rPh sb="12" eb="14">
      <t>コモン</t>
    </rPh>
    <phoneticPr fontId="9"/>
  </si>
  <si>
    <t>　　　　　　6521　　商品先物取引業</t>
    <phoneticPr fontId="9"/>
  </si>
  <si>
    <t>　　　　　　6522　　商品投資顧問業</t>
    <rPh sb="16" eb="18">
      <t>コモン</t>
    </rPh>
    <phoneticPr fontId="9"/>
  </si>
  <si>
    <t>　　　　　　6529　　その他の商品先物取引業，商品投資顧問業</t>
    <rPh sb="28" eb="30">
      <t>コモン</t>
    </rPh>
    <phoneticPr fontId="9"/>
  </si>
  <si>
    <t>補助的金融業等</t>
  </si>
  <si>
    <t>管理，補助的経済活動を行う事業所（66補助的金融業等）</t>
  </si>
  <si>
    <t>　　　　　　6600　　主として管理事務を行う本社等</t>
  </si>
  <si>
    <t>　　　　　　6609　　その他の管理，補助的経済活動を行う事業所</t>
  </si>
  <si>
    <t>補助的金融業，金融附帯業</t>
  </si>
  <si>
    <t>　　　　　　6611　　短資業</t>
  </si>
  <si>
    <t>　　　　　　6612　　手形交換所</t>
  </si>
  <si>
    <t>　　　　　　6613　　両替業</t>
  </si>
  <si>
    <t>　　　　　　6614　　信用保証機関</t>
  </si>
  <si>
    <t>　　　　　　6615　　信用保証再保険機関</t>
  </si>
  <si>
    <t>　　　　　　6616　　預・貯金等保険機関</t>
  </si>
  <si>
    <t>　　　　　　6617　　金融商品取引所</t>
  </si>
  <si>
    <t>　　　　　　6618　　商品取引所</t>
  </si>
  <si>
    <t>　　　　　　6619　　その他の補助的金融業，金融附帯業</t>
  </si>
  <si>
    <t>信託業</t>
  </si>
  <si>
    <t>　　　　　　6621　　運用型信託業</t>
  </si>
  <si>
    <t>　　　　　　6622　　管理型信託業</t>
  </si>
  <si>
    <t>金融代理業</t>
  </si>
  <si>
    <t>　　　　　　6631　　金融商品仲介業</t>
  </si>
  <si>
    <t>　　　　　　6632　　信託契約代理業</t>
  </si>
  <si>
    <t>　　　　　　6639　　その他の金融代理業</t>
  </si>
  <si>
    <t>保険業（保険媒介代理業，保険サービス業を含む）</t>
  </si>
  <si>
    <t>管理，補助的経済活動を行う事業所（67保険業）</t>
  </si>
  <si>
    <t>　　　　　　6700　　主として管理事務を行う本社等</t>
  </si>
  <si>
    <t>　　　　　　6709　　その他の管理，補助的経済活動を行う事業所</t>
  </si>
  <si>
    <t>生命保険業</t>
  </si>
  <si>
    <t>　　　　　　6711　　生命保険業（郵便保険業，生命保険再保険業を除く）</t>
  </si>
  <si>
    <t>　　　　　　6712　　郵便保険業</t>
  </si>
  <si>
    <t>　　　　　　6713　　生命保険再保険業</t>
  </si>
  <si>
    <t>　　　　　　6719　　その他の生命保険業</t>
  </si>
  <si>
    <t>損害保険業</t>
  </si>
  <si>
    <t>　　　　　　6721　　損害保険業（損害保険再保険業を除く）</t>
  </si>
  <si>
    <t>　　　　　　6722　　損害保険再保険業</t>
  </si>
  <si>
    <t>　　　　　　6729　　その他の損害保険業</t>
  </si>
  <si>
    <t>共済事業，少額短期保険業</t>
    <phoneticPr fontId="9"/>
  </si>
  <si>
    <t>　　　　　　6731　　共済事業（各種災害補償法によるもの）</t>
  </si>
  <si>
    <t>　　　　　　6732　　共済事業（各種協同組合法等によるもの）</t>
  </si>
  <si>
    <t>　　　　　　6733　　少額短期保険業</t>
  </si>
  <si>
    <t>保険媒介代理業</t>
  </si>
  <si>
    <t>　　　　　　6741　　生命保険媒介業</t>
  </si>
  <si>
    <t>　　　　　　6742　　損害保険代理業</t>
  </si>
  <si>
    <t>　　　　　　6743　　共済事業媒介代理業・少額短期保険代理業</t>
  </si>
  <si>
    <t>保険サービス業</t>
  </si>
  <si>
    <t>　　　　　　6751　　保険料率算出団体</t>
  </si>
  <si>
    <t>　　　　　　6752　　損害査定業</t>
  </si>
  <si>
    <t>　　　　　　6759　　その他の保険サービス業</t>
  </si>
  <si>
    <t>大分類 Ｋ　不動産業，物品賃貸業</t>
  </si>
  <si>
    <t>不動産取引業</t>
  </si>
  <si>
    <t>管理，補助的経済活動を行う事業所（68不動産取引業）</t>
  </si>
  <si>
    <t>　　　　　　6800　　主として管理事務を行う本社等</t>
  </si>
  <si>
    <t>　　　　　　6809　　その他の管理，補助的経済活動を行う事業所</t>
  </si>
  <si>
    <t>建物売買業，土地売買業</t>
  </si>
  <si>
    <t>　　　　　　6811　　建物売買業</t>
  </si>
  <si>
    <t>　　　　　　6812　　土地売買業</t>
  </si>
  <si>
    <t>不動産代理業・仲介業</t>
  </si>
  <si>
    <t>　　　　　　6821　　不動産代理業・仲介業</t>
  </si>
  <si>
    <t>不動産賃貸業・管理業</t>
  </si>
  <si>
    <t>管理，補助的経済活動を行う事業所（69不動産賃貸業・管理業）</t>
  </si>
  <si>
    <t>　　　　　　6900　　主として管理事務を行う本社等</t>
  </si>
  <si>
    <t>　　　　　　6909　　その他の管理，補助的経済活動を行う事業所</t>
  </si>
  <si>
    <t>不動産賃貸業（貸家業，貸間業を除く）</t>
  </si>
  <si>
    <t>　　　　　　6911　　貸事務所業</t>
  </si>
  <si>
    <t>　　　　　　6912　　土地賃貸業</t>
  </si>
  <si>
    <t>　　　　　　6919　　その他の不動産賃貸業</t>
  </si>
  <si>
    <t>貸家業，貸間業</t>
  </si>
  <si>
    <t>　　　　　　6921　　貸家業</t>
  </si>
  <si>
    <t>　　　　　　6922　　貸間業</t>
  </si>
  <si>
    <t>駐車場業</t>
  </si>
  <si>
    <t>　　　　　　6931　　駐車場業</t>
  </si>
  <si>
    <t>不動産管理業</t>
  </si>
  <si>
    <t>　　　　　　6941　　不動産管理業</t>
  </si>
  <si>
    <t>物品賃貸業</t>
  </si>
  <si>
    <t>管理，補助的経済活動を行う事業所（70物品賃貸業）</t>
  </si>
  <si>
    <t>　　　　　　7000　　主として管理事務を行う本社等</t>
  </si>
  <si>
    <t>　　　　　　7009　　その他の管理，補助的経済活動を行う事業所</t>
  </si>
  <si>
    <t>各種物品賃貸業</t>
  </si>
  <si>
    <t>　　　　　　7011　　総合リース業</t>
  </si>
  <si>
    <t>　　　　　　7019　　その他の各種物品賃貸業</t>
  </si>
  <si>
    <t>産業用機械器具賃貸業</t>
  </si>
  <si>
    <t>　　　　　　7021　　産業用機械器具賃貸業（建設機械器具を除く）</t>
  </si>
  <si>
    <t>　　　　　　7022　　建設機械器具賃貸業</t>
  </si>
  <si>
    <t>事務用機械器具賃貸業</t>
  </si>
  <si>
    <t>　　　　　　7031　　事務用機械器具賃貸業（電子計算機を除く）</t>
  </si>
  <si>
    <t>　　　　　　7032　　電子計算機・同関連機器賃貸業</t>
  </si>
  <si>
    <t>自動車賃貸業</t>
  </si>
  <si>
    <t>　　　　　　7041　　自動車賃貸業</t>
  </si>
  <si>
    <t>スポーツ・娯楽用品賃貸業</t>
  </si>
  <si>
    <t>　　　　　　7051　　スポーツ・娯楽用品賃貸業</t>
  </si>
  <si>
    <t>その他の物品賃貸業</t>
  </si>
  <si>
    <t>　　　　　　7091　　映画・演劇用品賃貸業</t>
  </si>
  <si>
    <t>　　　　　　7092　　音楽・映像記録物賃貸業（別掲を除く）</t>
  </si>
  <si>
    <t>　　　　　　7093　　貸衣しょう業（別掲を除く）</t>
  </si>
  <si>
    <t>　　　　　　7099　　他に分類されない物品賃貸業</t>
  </si>
  <si>
    <t>大分類 Ｌ　学術研究，専門・技術サービス業</t>
  </si>
  <si>
    <t>学術・開発研究機関</t>
  </si>
  <si>
    <t>管理，補助的経済活動を行う事業所（71学術・開発研究機関）</t>
  </si>
  <si>
    <t>　　　　　　7101　　管理，補助的経済活動を行う事業所</t>
  </si>
  <si>
    <t>自然科学研究所</t>
  </si>
  <si>
    <t>　　　　　　7111　　理学研究所</t>
  </si>
  <si>
    <t>　　　　　　7112　　工学研究所</t>
  </si>
  <si>
    <t>　　　　　　7113　　農学研究所</t>
  </si>
  <si>
    <t>　　　　　　7114　　医学・薬学研究所</t>
  </si>
  <si>
    <t>人文・社会科学研究所</t>
  </si>
  <si>
    <t>　　　　　　7121　　人文・社会科学研究所</t>
  </si>
  <si>
    <t>専門サービス業（他に分類されないもの）</t>
  </si>
  <si>
    <t>管理，補助的経済活動を行う事業所（72専門サービス業）</t>
  </si>
  <si>
    <t>　　　　　　7201　　管理，補助的経済活動を行う事業所</t>
  </si>
  <si>
    <t>法律事務所，特許事務所</t>
  </si>
  <si>
    <t>　　　　　　7211　　法律事務所</t>
  </si>
  <si>
    <t>　　　　　　7212　　特許事務所</t>
  </si>
  <si>
    <t>公証人役場，司法書士事務所，土地家屋調査士事務所</t>
  </si>
  <si>
    <t>　　　　　　7221　　公証人役場，司法書士事務所</t>
  </si>
  <si>
    <t>　　　　　　7222　　土地家屋調査士事務所</t>
  </si>
  <si>
    <t>行政書士事務所</t>
  </si>
  <si>
    <t>　　　　　　7231　　行政書士事務所</t>
  </si>
  <si>
    <t>公認会計士事務所，税理士事務所</t>
  </si>
  <si>
    <t>　　　　　　7241　　公認会計士事務所</t>
  </si>
  <si>
    <t>　　　　　　7242　　税理士事務所</t>
  </si>
  <si>
    <t>社会保険労務士事務所</t>
  </si>
  <si>
    <t>　　　　　　7251　　社会保険労務士事務所</t>
  </si>
  <si>
    <t>デザイン業</t>
  </si>
  <si>
    <t>　　　　　　7261　　デザイン業</t>
  </si>
  <si>
    <t>著述・芸術家業</t>
  </si>
  <si>
    <t>　　　　　　7271　　著述家業</t>
  </si>
  <si>
    <t>　　　　　　7272　　芸術家業</t>
  </si>
  <si>
    <t>経営コンサルタント業，純粋持株会社</t>
  </si>
  <si>
    <t>　　　　　　7281　　経営コンサルタント業</t>
  </si>
  <si>
    <t>　　　　　　7282　　純粋持株会社</t>
  </si>
  <si>
    <t>その他の専門サービス業</t>
  </si>
  <si>
    <t>　　　　　　7291　　興信所</t>
  </si>
  <si>
    <t>　　　　　　7292　　翻訳業（著述家業を除く）</t>
  </si>
  <si>
    <t>　　　　　　7293　　通訳業，通訳案内業</t>
  </si>
  <si>
    <t>　　　　　　7294　　不動産鑑定業</t>
  </si>
  <si>
    <t>　　　　　　7299　　他に分類されない専門サービス業</t>
  </si>
  <si>
    <t>広告業</t>
  </si>
  <si>
    <t>管理，補助的経済活動を行う事業所（73広告業）</t>
  </si>
  <si>
    <t>　　　　　　7300　　主として管理事務を行う本社等</t>
  </si>
  <si>
    <t>　　　　　　7309　　その他の管理，補助的経済活動を行う事業所</t>
  </si>
  <si>
    <t>　　　　　　7311　　広告業</t>
  </si>
  <si>
    <t>技術サービス業（他に分類されないもの）</t>
  </si>
  <si>
    <t>管理，補助的経済活動を行う事業所（74技術サービス業）</t>
  </si>
  <si>
    <t>　　　　　　7401　　管理，補助的経済活動を行う事業所</t>
  </si>
  <si>
    <t>獣医業</t>
  </si>
  <si>
    <t>　　　　　　7411　　獣医業</t>
  </si>
  <si>
    <t>土木建築サービス業</t>
  </si>
  <si>
    <t>　　　　　　7421　　建築設計業</t>
  </si>
  <si>
    <t>　　　　　　7422　　測量業</t>
  </si>
  <si>
    <t>　　　　　　7429　　その他の土木建築サービス業</t>
  </si>
  <si>
    <t>機械設計業</t>
  </si>
  <si>
    <t>　　　　　　7431　　機械設計業</t>
  </si>
  <si>
    <t>商品・非破壊検査業</t>
  </si>
  <si>
    <t>　　　　　　7441　　商品検査業</t>
  </si>
  <si>
    <t>　　　　　　7442　　非破壊検査業</t>
  </si>
  <si>
    <t>計量証明業</t>
  </si>
  <si>
    <t>　　　　　　7451　　一般計量証明業</t>
  </si>
  <si>
    <t>　　　　　　7452　　環境計量証明業</t>
  </si>
  <si>
    <t>　　　　　　7459　　その他の計量証明業</t>
  </si>
  <si>
    <t>写真業</t>
  </si>
  <si>
    <t>　　　　　　7461　　写真業（商業写真業を除く）</t>
  </si>
  <si>
    <t>　　　　　　7462　　商業写真業</t>
  </si>
  <si>
    <t>その他の技術サービス業</t>
  </si>
  <si>
    <t>　　　　　　7499　　その他の技術サービス業</t>
  </si>
  <si>
    <t>大分類 Ｍ　宿泊業，飲食サービス業</t>
  </si>
  <si>
    <t>宿泊業</t>
  </si>
  <si>
    <t>管理，補助的経済活動を行う事業所（75宿泊業）</t>
  </si>
  <si>
    <t>　　　　　　7500　　主として管理事務を行う本社等</t>
  </si>
  <si>
    <t>　　　　　　7509　　その他の管理，補助的経済活動を行う事業所</t>
  </si>
  <si>
    <t>旅館，ホテル</t>
  </si>
  <si>
    <t>　　　　　　7511　　旅館，ホテル</t>
  </si>
  <si>
    <t>簡易宿所</t>
  </si>
  <si>
    <t>　　　　　　7521　　簡易宿所</t>
  </si>
  <si>
    <t>下宿業</t>
  </si>
  <si>
    <t>　　　　　　7531　　下宿業</t>
  </si>
  <si>
    <t>その他の宿泊業</t>
  </si>
  <si>
    <t>　　　　　　7591　　会社・団体の宿泊所</t>
  </si>
  <si>
    <t>　　　　　　7592　　リゾートクラブ</t>
  </si>
  <si>
    <t>　　　　　　7599　　他に分類されない宿泊業</t>
  </si>
  <si>
    <t>飲食店</t>
  </si>
  <si>
    <t>管理，補助的経済活動を行う事業所（76飲食店）</t>
  </si>
  <si>
    <t>　　　　　　7600　　主として管理事務を行う本社等</t>
  </si>
  <si>
    <t>　　　　　　7609　　その他の管理，補助的経済活動を行う事業所</t>
  </si>
  <si>
    <t>食堂，レストラン（専門料理店を除く）</t>
  </si>
  <si>
    <t>　　　　　　7611　　食堂，レストラン（専門料理店を除く）</t>
  </si>
  <si>
    <t>専門料理店</t>
  </si>
  <si>
    <t>　　　　　　7621　　日本料理店</t>
  </si>
  <si>
    <t>　　　　　　7622　　料亭</t>
  </si>
  <si>
    <t>　　　　　　7623　　中華料理店</t>
  </si>
  <si>
    <t>　　　　　　7624　　ラーメン店</t>
  </si>
  <si>
    <t>　　　　　　7625　　焼肉店</t>
  </si>
  <si>
    <t>　　　　　　7629　　その他の専門料理店</t>
  </si>
  <si>
    <t>そば・うどん店</t>
  </si>
  <si>
    <t>　　　　　　7631　　そば・うどん店</t>
  </si>
  <si>
    <t>すし店</t>
  </si>
  <si>
    <t>　　　　　　7641　　すし店</t>
  </si>
  <si>
    <t>酒場，ビヤホール</t>
  </si>
  <si>
    <t>　　　　　　7651　　酒場，ビヤホール</t>
  </si>
  <si>
    <t>バー，キャバレー，ナイトクラブ</t>
  </si>
  <si>
    <t>　　　　　　7661　　バー，キャバレー，ナイトクラブ</t>
  </si>
  <si>
    <t>喫茶店</t>
  </si>
  <si>
    <t>　　　　　　7671　　喫茶店</t>
  </si>
  <si>
    <t>その他の飲食店</t>
  </si>
  <si>
    <t>　　　　　　7691　　ハンバーガー店</t>
  </si>
  <si>
    <t>　　　　　　7692　　お好み焼・焼きそば・たこ焼店</t>
  </si>
  <si>
    <t>　　　　　　7699　　他に分類されない飲食店</t>
    <phoneticPr fontId="9"/>
  </si>
  <si>
    <t>持ち帰り・配達飲食サービス業</t>
  </si>
  <si>
    <t>管理，補助的経済活動を行う事業所（77持ち帰り・配達飲食サービス業）</t>
  </si>
  <si>
    <t>　　　　　　7700　　主として管理事務を行う本社等</t>
  </si>
  <si>
    <t>　　　　　　7709　　その他の管理，補助的経済活動を行う事業所</t>
  </si>
  <si>
    <t>持ち帰り飲食サービス業</t>
  </si>
  <si>
    <t>　　　　　　7711　　持ち帰り飲食サービス業</t>
  </si>
  <si>
    <t>配達飲食サービス業</t>
  </si>
  <si>
    <t>　　　　　　7721　　配達飲食サービス業</t>
  </si>
  <si>
    <t>大分類 Ｎ　生活関連サービス業，娯楽業</t>
  </si>
  <si>
    <t>洗濯・理容・美容・浴場業</t>
  </si>
  <si>
    <t>管理，補助的経済活動を行う事業所（78洗濯・理容・美容・浴場業）</t>
  </si>
  <si>
    <t>　　　　　　7800　　主として管理事務を行う本社等</t>
  </si>
  <si>
    <t>　　　　　　7809　　その他の管理，補助的経済活動を行う事業所</t>
  </si>
  <si>
    <t>洗濯業</t>
  </si>
  <si>
    <t>　　　　　　7811　　普通洗濯業</t>
  </si>
  <si>
    <t>　　　　　　7812　　洗濯物取次業</t>
  </si>
  <si>
    <t>　　　　　　7813　　リネンサプライ業</t>
  </si>
  <si>
    <t>理容業</t>
  </si>
  <si>
    <t>　　　　　　7821　　理容業</t>
  </si>
  <si>
    <t>美容業</t>
  </si>
  <si>
    <t>　　　　　　7831　　美容業</t>
  </si>
  <si>
    <t>一般公衆浴場業</t>
  </si>
  <si>
    <t>　　　　　　7841　　一般公衆浴場業</t>
  </si>
  <si>
    <t>その他の公衆浴場業</t>
  </si>
  <si>
    <t>　　　　　　7851　　その他の公衆浴場業</t>
  </si>
  <si>
    <t>その他の洗濯・理容・美容・浴場業</t>
  </si>
  <si>
    <t>　　　　　　7891　　洗張・染物業</t>
  </si>
  <si>
    <t>　　　　　　7892　　エステティック業</t>
  </si>
  <si>
    <t>　　　　　　7893　　リラクゼーション業（手技を用いるもの）</t>
    <rPh sb="22" eb="24">
      <t>シュギ</t>
    </rPh>
    <rPh sb="25" eb="26">
      <t>モチ</t>
    </rPh>
    <phoneticPr fontId="9"/>
  </si>
  <si>
    <t>　　　　　　7894　　ネイルサービス業</t>
    <phoneticPr fontId="9"/>
  </si>
  <si>
    <t>　　　　　　7899　　他に分類されない洗濯・理容・美容・浴場業</t>
  </si>
  <si>
    <t>その他の生活関連サービス業</t>
  </si>
  <si>
    <t>管理，補助的経済活動を行う事業所（79その他の生活関連サービス業）</t>
  </si>
  <si>
    <t>　　　　　　7900　　主として管理事務を行う本社等</t>
  </si>
  <si>
    <t>　　　　　　7909　　その他の管理，補助的経済活動を行う事業所</t>
  </si>
  <si>
    <t>旅行業</t>
  </si>
  <si>
    <t>　　　　　　7911　　旅行業(旅行業者代理業を除く)</t>
  </si>
  <si>
    <t>　　　　　　7912　　旅行業者代理業</t>
  </si>
  <si>
    <t>家事サービス業</t>
  </si>
  <si>
    <t>　　　　　　7921　　家事サービス業（住込みのもの）</t>
  </si>
  <si>
    <t>　　　　　　7922　　家事サービス業（住込みでないもの）</t>
  </si>
  <si>
    <t>衣服裁縫修理業</t>
  </si>
  <si>
    <t>　　　　　　7931　　衣服裁縫修理業</t>
  </si>
  <si>
    <t>物品預り業</t>
  </si>
  <si>
    <t>　　　　　　7941　　物品預り業</t>
  </si>
  <si>
    <t>火葬・墓地管理業</t>
  </si>
  <si>
    <t>　　　　　　7951　　火葬業</t>
  </si>
  <si>
    <t>　　　　　　7952　　墓地管理業</t>
  </si>
  <si>
    <t>冠婚葬祭業</t>
  </si>
  <si>
    <t>　　　　　　7961　　葬儀業</t>
  </si>
  <si>
    <t>　　　　　　7962　　結婚式場業</t>
  </si>
  <si>
    <t>　　　　　　7963　　冠婚葬祭互助会</t>
  </si>
  <si>
    <t>他に分類されない生活関連サービス業</t>
  </si>
  <si>
    <t>　　　　　　7991　　食品賃加工業</t>
  </si>
  <si>
    <t>　　　　　　7992　　結婚相談業，結婚式場紹介業</t>
  </si>
  <si>
    <t>　　　　　　7993　　写真プリント，現像・焼付業</t>
    <phoneticPr fontId="9"/>
  </si>
  <si>
    <t>　　　　　　7999　　他に分類されないその他の生活関連サービス業</t>
  </si>
  <si>
    <t>娯楽業</t>
  </si>
  <si>
    <t>管理，補助的経済活動を行う事業所（80娯楽業）</t>
  </si>
  <si>
    <t>　　　　　　8000　　主として管理事務を行う本社等</t>
  </si>
  <si>
    <t>　　　　　　8009　　その他の管理，補助的経済活動を行う事業所</t>
  </si>
  <si>
    <t>映画館</t>
  </si>
  <si>
    <t>　　　　　　8011　　映画館</t>
  </si>
  <si>
    <t>興行場（別掲を除く），興行団</t>
  </si>
  <si>
    <t>　　　　　　8021　　劇場</t>
  </si>
  <si>
    <t>　　　　　　8022　　興行場</t>
  </si>
  <si>
    <t>　　　　　　8023　　劇団</t>
  </si>
  <si>
    <t>　　　　　　8024　　楽団，舞踏団</t>
  </si>
  <si>
    <t>　　　　　　8025　　演芸・スポーツ等興行団</t>
  </si>
  <si>
    <t>競輪・競馬等の競走場，競技団</t>
  </si>
  <si>
    <t>　　　　　　8031　　競輪場</t>
  </si>
  <si>
    <t>　　　　　　8032　　競馬場</t>
  </si>
  <si>
    <t>　　　　　　8033　　自動車・モータボートの競走場</t>
  </si>
  <si>
    <t>　　　　　　8034　　競輪競技団</t>
  </si>
  <si>
    <t>　　　　　　8035　　競馬競技団</t>
  </si>
  <si>
    <t>　　　　　　8036　　自動車・モータボートの競技団</t>
  </si>
  <si>
    <t>スポーツ施設提供業</t>
  </si>
  <si>
    <t>　　　　　　8041　　スポーツ施設提供業（別掲を除く）</t>
  </si>
  <si>
    <t>　　　　　　8042　　体育館</t>
  </si>
  <si>
    <t>　　　　　　8043　　ゴルフ場</t>
  </si>
  <si>
    <t>　　　　　　8044　　ゴルフ練習場</t>
  </si>
  <si>
    <t>　　　　　　8045　　ボウリング場</t>
  </si>
  <si>
    <t>　　　　　　8046　　テニス場</t>
  </si>
  <si>
    <t>　　　　　　8047　　バッティング・テニス練習場</t>
  </si>
  <si>
    <t>　　　　　　8048　　フィットネスクラブ</t>
  </si>
  <si>
    <t>公園，遊園地</t>
  </si>
  <si>
    <t>　　　　　　8051　　公園</t>
  </si>
  <si>
    <t>　　　　　　8052　　遊園地（テーマパークを除く）</t>
  </si>
  <si>
    <t>　　　　　　8053　　テーマパーク</t>
  </si>
  <si>
    <t>遊戯場</t>
  </si>
  <si>
    <t>　　　　　　8061　　ビリヤード場</t>
  </si>
  <si>
    <t>　　　　　　8062　　囲碁・将棋所</t>
  </si>
  <si>
    <t>　　　　　　8063　　マージャンクラブ</t>
  </si>
  <si>
    <t>　　　　　　8064　　パチンコホール</t>
  </si>
  <si>
    <t>　　　　　　8065　　ゲームセンター</t>
  </si>
  <si>
    <t>　　　　　　8069　　その他の遊戯場</t>
  </si>
  <si>
    <t>その他の娯楽業</t>
  </si>
  <si>
    <t>　　　　　　8091　　ダンスホール</t>
  </si>
  <si>
    <t>　　　　　　8092　　マリーナ業</t>
  </si>
  <si>
    <t>　　　　　　8093　　遊漁船業</t>
  </si>
  <si>
    <t>　　　　　　8094　　芸ぎ業</t>
  </si>
  <si>
    <t>　　　　　　8095　　カラオケボックス業</t>
  </si>
  <si>
    <t>　　　　　　8096　　娯楽に附帯するサービス業</t>
  </si>
  <si>
    <t>　　　　　　8099　　他に分類されない娯楽業</t>
  </si>
  <si>
    <t>大分類 Ｏ　教育，学習支援業</t>
  </si>
  <si>
    <t>学校教育</t>
  </si>
  <si>
    <t>管理，補助的経済活動を行う事業所（81学校教育）</t>
  </si>
  <si>
    <t>　　　　　　8101　　管理，補助的経済活動を行う事業所</t>
  </si>
  <si>
    <t>幼稚園</t>
  </si>
  <si>
    <t>　　　　　　8111　　幼稚園</t>
  </si>
  <si>
    <t>小学校</t>
  </si>
  <si>
    <t>　　　　　　8121　　小学校</t>
  </si>
  <si>
    <t>中学校</t>
  </si>
  <si>
    <t>　　　　　　8131　　中学校</t>
  </si>
  <si>
    <t>高等学校，中等教育学校</t>
  </si>
  <si>
    <t>　　　　　　8141　　高等学校</t>
  </si>
  <si>
    <t>　　　　　　8142　　中等教育学校</t>
  </si>
  <si>
    <t>特別支援学校</t>
  </si>
  <si>
    <t>　　　　　　8151　　特別支援学校</t>
  </si>
  <si>
    <t>高等教育機関</t>
  </si>
  <si>
    <t>　　　　　　8161　　大学</t>
  </si>
  <si>
    <t>　　　　　　8162　　短期大学</t>
  </si>
  <si>
    <t>　　　　　　8163　　高等専門学校</t>
  </si>
  <si>
    <t>専修学校，各種学校</t>
  </si>
  <si>
    <t>　　　　　　8171　　専修学校</t>
  </si>
  <si>
    <t>　　　　　　8172　　各種学校</t>
  </si>
  <si>
    <t>学校教育支援機関</t>
  </si>
  <si>
    <t>　　　　　　8181　　学校教育支援機関</t>
  </si>
  <si>
    <t>幼保連携型認定こども園</t>
    <rPh sb="1" eb="2">
      <t>タモツ</t>
    </rPh>
    <rPh sb="2" eb="5">
      <t>レンケイガタ</t>
    </rPh>
    <rPh sb="5" eb="7">
      <t>ニンテイ</t>
    </rPh>
    <rPh sb="10" eb="11">
      <t>エン</t>
    </rPh>
    <phoneticPr fontId="9"/>
  </si>
  <si>
    <t>　　　　　　8191　　幼保連携型認定こども園</t>
    <phoneticPr fontId="9"/>
  </si>
  <si>
    <t>その他の教育，学習支援業</t>
  </si>
  <si>
    <t>管理，補助的経済活動を行う事業所（82その他の教育，学習支援業）</t>
  </si>
  <si>
    <t>　　　　　　8200　　主として管理事務を行う本社等</t>
  </si>
  <si>
    <t>　　　　　　8209　　その他の管理，補助的経済活動を行う事業所</t>
  </si>
  <si>
    <t>社会教育</t>
  </si>
  <si>
    <t>　　　　　　8211　　公民館</t>
  </si>
  <si>
    <t>　　　　　　8212　　図書館</t>
  </si>
  <si>
    <t>　　　　　　8213　　博物館，美術館</t>
  </si>
  <si>
    <t>　　　　　　8214　　動物園，植物園，水族館</t>
  </si>
  <si>
    <t>　　　　　　8215　　青少年教育施設</t>
  </si>
  <si>
    <t>　　　　　　8216　　社会通信教育</t>
  </si>
  <si>
    <t>　　　　　　8219　　その他の社会教育</t>
  </si>
  <si>
    <t>職業・教育支援施設</t>
  </si>
  <si>
    <t>　　　　　　8221　　職員教育施設・支援業</t>
  </si>
  <si>
    <t>　　　　　　8222　　職業訓練施設</t>
  </si>
  <si>
    <t>　　　　　　8229　　その他の職業・教育支援施設</t>
  </si>
  <si>
    <t>学習塾</t>
  </si>
  <si>
    <t>　　　　　　8231　　学習塾</t>
  </si>
  <si>
    <t>教養・技能教授業</t>
  </si>
  <si>
    <t>　　　　　　8241　　音楽教授業</t>
  </si>
  <si>
    <t>　　　　　　8242　　書道教授業</t>
  </si>
  <si>
    <t>　　　　　　8243　　生花・茶道教授業</t>
  </si>
  <si>
    <t>　　　　　　8244　　そろばん教授業</t>
  </si>
  <si>
    <t>　　　　　　8245　　外国語会話教授業</t>
  </si>
  <si>
    <t>　　　　　　8246　　スポーツ・健康教授業</t>
  </si>
  <si>
    <t>　　　　　　8249　　その他の教養・技能教授業</t>
  </si>
  <si>
    <t>他に分類されない教育，学習支援業</t>
  </si>
  <si>
    <t>　　　　　　8299　　他に分類されない教育，学習支援業</t>
  </si>
  <si>
    <t>大分類 Ｐ　医療，福祉</t>
  </si>
  <si>
    <t>医療業</t>
  </si>
  <si>
    <t>管理，補助的経済活動を行う事業所（83医療業）</t>
  </si>
  <si>
    <t>　　　　　　8300　　主として管理事務を行う本社等</t>
  </si>
  <si>
    <t>　　　　　　8309　　その他の管理，補助的経済活動を行う事業所</t>
  </si>
  <si>
    <t>病院</t>
  </si>
  <si>
    <t>　　　　　　8311　　一般病院</t>
  </si>
  <si>
    <t>　　　　　　8312　　精神科病院</t>
  </si>
  <si>
    <t>一般診療所</t>
  </si>
  <si>
    <t>　　　　　　8321　　有床診療所</t>
  </si>
  <si>
    <t>　　　　　　8322　　無床診療所</t>
  </si>
  <si>
    <t>歯科診療所</t>
  </si>
  <si>
    <t>　　　　　　8331　　歯科診療所</t>
  </si>
  <si>
    <t>助産・看護業</t>
  </si>
  <si>
    <t>　　　　　　8341　　助産所</t>
  </si>
  <si>
    <t>　　　　　　8342　　看護業</t>
  </si>
  <si>
    <t>療術業</t>
  </si>
  <si>
    <t>　　　　　　8351　　あん摩マッサージ指圧師・はり師・きゅう師・柔道整復師の施術所</t>
  </si>
  <si>
    <t>　　　　　　8359　　その他の療術業</t>
  </si>
  <si>
    <t>医療に附帯するサービス業</t>
  </si>
  <si>
    <t>　　　　　　8361　　歯科技工所</t>
  </si>
  <si>
    <t>　　　　　　8369　　その他の医療に附帯するサービス業</t>
  </si>
  <si>
    <t>保健衛生</t>
  </si>
  <si>
    <t>管理，補助的経済活動を行う事業所（84保健衛生）</t>
  </si>
  <si>
    <t>　　　　　　8400　　主として管理事務を行う本社等</t>
  </si>
  <si>
    <t>　　　　　　8409　　その他の管理，補助的経済活動を行う事業所</t>
  </si>
  <si>
    <t>保健所</t>
  </si>
  <si>
    <t>　　　　　　8411　　保健所</t>
  </si>
  <si>
    <t>健康相談施設</t>
  </si>
  <si>
    <t>　　　　　　8421　　結核健康相談施設</t>
  </si>
  <si>
    <t>　　　　　　8422　　精神保健相談施設</t>
  </si>
  <si>
    <t>　　　　　　8423　　母子健康相談施設</t>
  </si>
  <si>
    <t>　　　　　　8429　　その他の健康相談施設</t>
  </si>
  <si>
    <t>その他の保健衛生</t>
  </si>
  <si>
    <t>　　　　　　8491　　検疫所（動物検疫所，植物防疫所を除く）</t>
  </si>
  <si>
    <t>　　　　　　8492　　検査業</t>
  </si>
  <si>
    <t>　　　　　　8493　　消毒業</t>
  </si>
  <si>
    <t>　　　　　　8499　　他に分類されない保健衛生</t>
  </si>
  <si>
    <t>社会保険・社会福祉・介護事業</t>
  </si>
  <si>
    <t>管理，補助的経済活動を行う事業所（85社会保険・社会福祉・介護事業）</t>
  </si>
  <si>
    <t>　　　　　　8500　　主として管理事務を行う本社等</t>
  </si>
  <si>
    <t>　　　　　　8509　　その他の管理，補助的経済活動を行う事業所</t>
  </si>
  <si>
    <t>社会保険事業団体</t>
  </si>
  <si>
    <t>　　　　　　8511　　社会保険事業団体</t>
  </si>
  <si>
    <t>福祉事務所</t>
  </si>
  <si>
    <t>　　　　　　8521　　福祉事務所</t>
  </si>
  <si>
    <t>児童福祉事業</t>
  </si>
  <si>
    <t>　　　　　　8531　　保育所</t>
  </si>
  <si>
    <t>　　　　　　8539　　その他の児童福祉事業</t>
  </si>
  <si>
    <t>老人福祉・介護事業</t>
  </si>
  <si>
    <t>　　　　　　8541　　特別養護老人ホーム</t>
  </si>
  <si>
    <t>　　　　　　8542　　介護老人保健施設</t>
  </si>
  <si>
    <t>　　　　　　8543　　通所・短期入所介護事業</t>
  </si>
  <si>
    <t>　　　　　　8544　　訪問介護事業</t>
  </si>
  <si>
    <t>　　　　　　8545　　認知症老人グループホーム</t>
  </si>
  <si>
    <t>　　　　　　8546　　有料老人ホーム</t>
  </si>
  <si>
    <t>　　　　　　8549　　その他の老人福祉・介護事業</t>
  </si>
  <si>
    <t>障害者福祉事業</t>
  </si>
  <si>
    <t>　　　　　　8551　　居住支援事業</t>
  </si>
  <si>
    <t>　　　　　　8559　　その他の障害者福祉事業</t>
  </si>
  <si>
    <t>その他の社会保険・社会福祉・介護事業</t>
  </si>
  <si>
    <t>　　　　　　8591　　更生保護事業</t>
  </si>
  <si>
    <t>　　　　　　8599　　他に分類されない社会保険・社会福祉・介護事業</t>
  </si>
  <si>
    <t>大分類 Ｑ　複合サービス事業</t>
  </si>
  <si>
    <t>郵便局</t>
  </si>
  <si>
    <t>管理，補助的経済活動を行う事業所（86郵便局）</t>
  </si>
  <si>
    <t>　　　　　　8601　　管理，補助的経済活動を行う事業所</t>
  </si>
  <si>
    <t>　　　　　　8611　　郵便局</t>
  </si>
  <si>
    <t>郵便局受託業</t>
  </si>
  <si>
    <t>　　　　　　8621　　簡易郵便局</t>
  </si>
  <si>
    <t>　　　　　　8629　　その他の郵便局受託業</t>
  </si>
  <si>
    <t>協同組合（他に分類されないもの）</t>
  </si>
  <si>
    <t>管理，補助的経済活動を行う事業所（87協同組合）</t>
  </si>
  <si>
    <t>　　　　　　8701　　管理，補助的経済活動を行う事業所</t>
  </si>
  <si>
    <t>農林水産業協同組合（他に分類されないもの）</t>
  </si>
  <si>
    <t>　　　　　　8711　　農業協同組合（他に分類されないもの）</t>
  </si>
  <si>
    <t>　　　　　　8712　　漁業協同組合（他に分類されないもの）</t>
  </si>
  <si>
    <t>　　　　　　8713　　水産加工業協同組合（他に分類されないもの）</t>
  </si>
  <si>
    <t>　　　　　　8714　　森林組合（他に分類されないもの）</t>
  </si>
  <si>
    <t>事業協同組合（他に分類されないもの）</t>
  </si>
  <si>
    <t>　　　　　　8721　　事業協同組合（他に分類されないもの）</t>
  </si>
  <si>
    <t>大分類 Ｒ　サービス業（他に分類されないもの）</t>
  </si>
  <si>
    <t>廃棄物処理業</t>
  </si>
  <si>
    <t>管理，補助的経済活動を行う事業所（88廃棄物処理業）</t>
  </si>
  <si>
    <t>　　　　　　8800　　主として管理事務を行う本社等</t>
  </si>
  <si>
    <t>　　　　　　8809　　その他の管理，補助的経済活動を行う事業所</t>
  </si>
  <si>
    <t>一般廃棄物処理業</t>
  </si>
  <si>
    <t>　　　　　　8811　　し尿収集運搬業</t>
  </si>
  <si>
    <t>　　　　　　8812　　し尿処分業</t>
  </si>
  <si>
    <t>　　　　　　8813　　浄化槽清掃業</t>
  </si>
  <si>
    <t>　　　　　　8814　　浄化槽保守点検業</t>
  </si>
  <si>
    <t>　　　　　　8815　　ごみ収集運搬業</t>
  </si>
  <si>
    <t>　　　　　　8816　　ごみ処分業</t>
  </si>
  <si>
    <t>　　　　　　8817　　清掃事務所</t>
  </si>
  <si>
    <t>産業廃棄物処理業</t>
  </si>
  <si>
    <t>　　　　　　8821　　産業廃棄物収集運搬業</t>
  </si>
  <si>
    <t>　　　　　　8822　　産業廃棄物処分業</t>
  </si>
  <si>
    <t>　　　　　　8823　　特別管理産業廃棄物収集運搬業</t>
  </si>
  <si>
    <t>　　　　　　8824　　特別管理産業廃棄物処分業</t>
  </si>
  <si>
    <t>その他の廃棄物処理業</t>
  </si>
  <si>
    <t>　　　　　　8891　　死亡獣畜取扱業</t>
  </si>
  <si>
    <t>　　　　　　8899　　他に分類されない廃棄物処理業</t>
  </si>
  <si>
    <t>自動車整備業</t>
  </si>
  <si>
    <t>管理，補助的経済活動を行う事業所（89自動車整備業）</t>
  </si>
  <si>
    <t>　　　　　　8901　　管理，補助的経済活動を行う事業所</t>
  </si>
  <si>
    <t>　　　　　　8911　　自動車一般整備業</t>
  </si>
  <si>
    <t>　　　　　　8919　　その他の自動車整備業</t>
  </si>
  <si>
    <t>機械等修理業（別掲を除く）</t>
  </si>
  <si>
    <t>管理，補助的経済活動を行う事業所（90機械等修理業）</t>
  </si>
  <si>
    <t>　　　　　　9000　　主として管理事務を行う本社等</t>
  </si>
  <si>
    <t>　　　　　　9009　　その他の管理，補助的経済活動を行う事業所</t>
  </si>
  <si>
    <t>機械修理業（電気機械器具を除く）</t>
  </si>
  <si>
    <t>　　　　　　9011　　一般機械修理業（建設・鉱山機械を除く）</t>
  </si>
  <si>
    <t>　　　　　　9012　　建設・鉱山機械整備業</t>
  </si>
  <si>
    <t>電気機械器具修理業</t>
  </si>
  <si>
    <t>　　　　　　9021　　電気機械器具修理業</t>
  </si>
  <si>
    <t>表具業</t>
  </si>
  <si>
    <t>　　　　　　9031　　表具業</t>
  </si>
  <si>
    <t>その他の修理業</t>
  </si>
  <si>
    <t>　　　　　　9091　　家具修理業</t>
  </si>
  <si>
    <t>　　　　　　9092　　時計修理業</t>
  </si>
  <si>
    <t>　　　　　　9093　　履物修理業</t>
  </si>
  <si>
    <t>　　　　　　9094　　かじ業</t>
  </si>
  <si>
    <t>　　　　　　9099　　他に分類されない修理業</t>
  </si>
  <si>
    <t>職業紹介・労働者派遣業</t>
  </si>
  <si>
    <t>管理，補助的経済活動を行う事業所（91職業紹介・労働者派遣業）</t>
  </si>
  <si>
    <t>　　　　　　9100　　主として管理事務を行う本社等</t>
  </si>
  <si>
    <t>　　　　　　9109　　その他の管理，補助的経済活動を行う事業所</t>
  </si>
  <si>
    <t>職業紹介業</t>
  </si>
  <si>
    <t>　　　　　　9111　　職業紹介業</t>
  </si>
  <si>
    <t>労働者派遣業</t>
  </si>
  <si>
    <t>　　　　　　9121　　労働者派遣業</t>
  </si>
  <si>
    <t>その他の事業サービス業</t>
  </si>
  <si>
    <t>管理，補助的経済活動を行う事業所（92その他の事業サービス業）</t>
  </si>
  <si>
    <t>　　　　　　9200　　主として管理事務を行う本社等</t>
  </si>
  <si>
    <t>　　　　　　9209　　その他の管理，補助的経済活動を行う事業所</t>
  </si>
  <si>
    <t>速記・ワープロ入力・複写業</t>
  </si>
  <si>
    <t>　　　　　　9211　　速記・ワープロ入力業</t>
  </si>
  <si>
    <t>　　　　　　9212　　複写業</t>
  </si>
  <si>
    <t>建物サービス業</t>
  </si>
  <si>
    <t>　　　　　　9221　　ビルメンテナンス業</t>
  </si>
  <si>
    <t>　　　　　　9229　　その他の建物サービス業</t>
  </si>
  <si>
    <t>警備業</t>
  </si>
  <si>
    <t>　　　　　　9231　　警備業</t>
  </si>
  <si>
    <t>他に分類されない事業サービス業</t>
  </si>
  <si>
    <t>　　　　　　9291　　ディスプレイ業</t>
  </si>
  <si>
    <t>　　　　　　9292　　産業用設備洗浄業</t>
  </si>
  <si>
    <t>　　　　　　9293　　看板書き業</t>
  </si>
  <si>
    <t>　　　　　　9294　　コールセンター業</t>
    <phoneticPr fontId="9"/>
  </si>
  <si>
    <t>　　　　　　9299　　他に分類されないその他の事業サービス業</t>
  </si>
  <si>
    <t>政治・経済・文化団体</t>
  </si>
  <si>
    <t>経済団体</t>
  </si>
  <si>
    <t>　　　　　　9311　　実業団体</t>
  </si>
  <si>
    <t>　　　　　　9312　　同業団体</t>
  </si>
  <si>
    <t>労働団体</t>
  </si>
  <si>
    <t>　　　　　　9321　　労働団体</t>
  </si>
  <si>
    <t>学術・文化団体</t>
  </si>
  <si>
    <t>　　　　　　9331　　学術団体</t>
  </si>
  <si>
    <t>　　　　　　9332　　文化団体</t>
  </si>
  <si>
    <t>政治団体</t>
  </si>
  <si>
    <t>　　　　　　9341　　政治団体</t>
  </si>
  <si>
    <t>他に分類されない非営利的団体</t>
  </si>
  <si>
    <t>　　　　　　9399　　他に分類されない非営利的団体</t>
  </si>
  <si>
    <t>宗教</t>
  </si>
  <si>
    <t>神道系宗教</t>
  </si>
  <si>
    <t>　　　　　　9411　　神社，神道教会</t>
  </si>
  <si>
    <t>　　　　　　9412　　教派事務所</t>
  </si>
  <si>
    <t>仏教系宗教</t>
  </si>
  <si>
    <t>　　　　　　9421　　寺院，仏教教会</t>
  </si>
  <si>
    <t>　　　　　　9422　　宗派事務所</t>
  </si>
  <si>
    <t>キリスト教系宗教</t>
  </si>
  <si>
    <t>　　　　　　9431　　キリスト教教会，修道院</t>
  </si>
  <si>
    <t>　　　　　　9432　　教団事務所</t>
  </si>
  <si>
    <t>その他の宗教</t>
  </si>
  <si>
    <t>　　　　　　9491　　その他の宗教の教会</t>
  </si>
  <si>
    <t>　　　　　　9499　　その他の宗教の教団事務所</t>
  </si>
  <si>
    <t>その他のサービス業</t>
  </si>
  <si>
    <t>管理，補助的経済活動を行う事業所（95その他のサービス業）</t>
  </si>
  <si>
    <t>　　　　　　9501　　管理，補助的経済活動を行う事業所</t>
  </si>
  <si>
    <t>集会場</t>
  </si>
  <si>
    <t>　　　　　　9511　　集会場</t>
  </si>
  <si>
    <t>と畜場</t>
  </si>
  <si>
    <t>　　　　　　9521　　と畜場</t>
  </si>
  <si>
    <t>他に分類されないサービス業</t>
  </si>
  <si>
    <t>　　　　　　9599　　他に分類されないサービス業</t>
  </si>
  <si>
    <t>外国公務</t>
  </si>
  <si>
    <t>外国公館</t>
  </si>
  <si>
    <t>　　　　　　9611　　外国公館</t>
  </si>
  <si>
    <t>その他の外国公務</t>
  </si>
  <si>
    <t>　　　　　　9699　　その他の外国公務</t>
  </si>
  <si>
    <t>大分類 Ｓ　公務（他に分類されるものを除く）</t>
  </si>
  <si>
    <t>国家公務</t>
  </si>
  <si>
    <t>立法機関</t>
  </si>
  <si>
    <t>　　　　　　9711　　立法機関</t>
  </si>
  <si>
    <t>司法機関</t>
  </si>
  <si>
    <t>　　　　　　9721　　司法機関</t>
  </si>
  <si>
    <t>行政機関</t>
  </si>
  <si>
    <t>　　　　　　9731　　行政機関</t>
  </si>
  <si>
    <t>地方公務</t>
  </si>
  <si>
    <t>都道府県機関</t>
  </si>
  <si>
    <t>　　　　　　9811　　都道府県機関</t>
  </si>
  <si>
    <t>市町村機関</t>
  </si>
  <si>
    <t>　　　　　　9821　　市町村機関</t>
  </si>
  <si>
    <t>大分類 Ｔ　分類不能の産業</t>
  </si>
  <si>
    <t>分類不能の産業</t>
    <rPh sb="0" eb="1">
      <t>ブン</t>
    </rPh>
    <phoneticPr fontId="9"/>
  </si>
  <si>
    <t>　　　　　　9999　分類不能の産業</t>
  </si>
  <si>
    <t>15年以上</t>
    <rPh sb="2" eb="3">
      <t>ネン</t>
    </rPh>
    <rPh sb="3" eb="5">
      <t>イジョウ</t>
    </rPh>
    <phoneticPr fontId="13"/>
  </si>
  <si>
    <t>10年</t>
    <rPh sb="2" eb="3">
      <t>ネン</t>
    </rPh>
    <phoneticPr fontId="13"/>
  </si>
  <si>
    <t>12年</t>
    <rPh sb="2" eb="3">
      <t>ネン</t>
    </rPh>
    <phoneticPr fontId="13"/>
  </si>
  <si>
    <t>13年</t>
    <rPh sb="2" eb="3">
      <t>ネン</t>
    </rPh>
    <phoneticPr fontId="13"/>
  </si>
  <si>
    <t>14年</t>
    <rPh sb="2" eb="3">
      <t>ネン</t>
    </rPh>
    <phoneticPr fontId="13"/>
  </si>
  <si>
    <t>9年以下</t>
    <rPh sb="1" eb="2">
      <t>ネン</t>
    </rPh>
    <rPh sb="2" eb="4">
      <t>イカ</t>
    </rPh>
    <phoneticPr fontId="13"/>
  </si>
  <si>
    <t>登録要件</t>
    <phoneticPr fontId="13"/>
  </si>
  <si>
    <t>項　目</t>
    <phoneticPr fontId="13"/>
  </si>
  <si>
    <t>住宅用</t>
    <rPh sb="0" eb="3">
      <t>ジュウタクヨウ</t>
    </rPh>
    <phoneticPr fontId="13"/>
  </si>
  <si>
    <t>産業用</t>
    <rPh sb="0" eb="3">
      <t>サンギョウヨウ</t>
    </rPh>
    <phoneticPr fontId="13"/>
  </si>
  <si>
    <t>保証年数10年</t>
    <rPh sb="0" eb="4">
      <t>ホショウネンスウ</t>
    </rPh>
    <phoneticPr fontId="13"/>
  </si>
  <si>
    <t>保証年数11年</t>
    <phoneticPr fontId="13"/>
  </si>
  <si>
    <t>保証年数12年</t>
    <phoneticPr fontId="13"/>
  </si>
  <si>
    <t>保証年数13年</t>
    <phoneticPr fontId="13"/>
  </si>
  <si>
    <t>保証年数14年</t>
    <phoneticPr fontId="13"/>
  </si>
  <si>
    <t>保証年数15年以上</t>
    <phoneticPr fontId="13"/>
  </si>
  <si>
    <t>目標価格（蓄電システム費)</t>
    <phoneticPr fontId="13"/>
  </si>
  <si>
    <t>(J)</t>
    <phoneticPr fontId="13"/>
  </si>
  <si>
    <t>●●社、5kWh</t>
    <rPh sb="2" eb="3">
      <t>シャ</t>
    </rPh>
    <phoneticPr fontId="13"/>
  </si>
  <si>
    <t>(E)</t>
    <phoneticPr fontId="13"/>
  </si>
  <si>
    <t>※考え方を記入すること</t>
    <phoneticPr fontId="13"/>
  </si>
  <si>
    <t>二酸化炭素排出抑制対策事業費等補助金
（サプライチェーン改革・生産拠点の国内投資も踏まえた脱炭素社会への転換支援事業）
提出書類チェックリスト</t>
    <rPh sb="38" eb="40">
      <t>トウシ</t>
    </rPh>
    <phoneticPr fontId="14"/>
  </si>
  <si>
    <t>①事業</t>
    <rPh sb="1" eb="3">
      <t>ジギョウ</t>
    </rPh>
    <phoneticPr fontId="8"/>
  </si>
  <si>
    <t>②事業</t>
    <rPh sb="1" eb="3">
      <t>ジギョウ</t>
    </rPh>
    <phoneticPr fontId="8"/>
  </si>
  <si>
    <t>③事業</t>
    <phoneticPr fontId="8"/>
  </si>
  <si>
    <t>④事業</t>
    <phoneticPr fontId="8"/>
  </si>
  <si>
    <t>⑤事業</t>
    <phoneticPr fontId="8"/>
  </si>
  <si>
    <t>⑥事業</t>
    <phoneticPr fontId="8"/>
  </si>
  <si>
    <t>需要家の名称：</t>
    <rPh sb="0" eb="3">
      <t>ジュヨウカ</t>
    </rPh>
    <rPh sb="4" eb="6">
      <t>メイショウ</t>
    </rPh>
    <phoneticPr fontId="14"/>
  </si>
  <si>
    <r>
      <t>（大分類：アルファベット　</t>
    </r>
    <r>
      <rPr>
        <b/>
        <sz val="14"/>
        <color rgb="FFFF0000"/>
        <rFont val="ＭＳ Ｐ明朝"/>
        <family val="1"/>
        <charset val="128"/>
      </rPr>
      <t>中分類：２桁　小分類：３桁</t>
    </r>
    <r>
      <rPr>
        <b/>
        <sz val="14"/>
        <rFont val="ＭＳ Ｐ明朝"/>
        <family val="1"/>
        <charset val="128"/>
      </rPr>
      <t>　細分類：４桁）</t>
    </r>
    <rPh sb="1" eb="4">
      <t>ダイブンルイ</t>
    </rPh>
    <rPh sb="13" eb="14">
      <t>チュウ</t>
    </rPh>
    <rPh sb="14" eb="16">
      <t>ブンルイ</t>
    </rPh>
    <rPh sb="18" eb="19">
      <t>ケタ</t>
    </rPh>
    <rPh sb="20" eb="23">
      <t>ショウブンルイ</t>
    </rPh>
    <rPh sb="25" eb="26">
      <t>ケタ</t>
    </rPh>
    <rPh sb="27" eb="30">
      <t>サイブンルイ</t>
    </rPh>
    <rPh sb="32" eb="33">
      <t>ケタ</t>
    </rPh>
    <phoneticPr fontId="9"/>
  </si>
  <si>
    <t>資金計画表</t>
    <rPh sb="4" eb="5">
      <t>ヒョウ</t>
    </rPh>
    <phoneticPr fontId="13"/>
  </si>
  <si>
    <t>Excel</t>
    <phoneticPr fontId="13"/>
  </si>
  <si>
    <t>サプライチェーン改革・生産拠点の国内投資も
踏まえた脱炭素社会への転換支援事業補助金</t>
    <rPh sb="8" eb="10">
      <t>カイカク</t>
    </rPh>
    <rPh sb="11" eb="13">
      <t>セイサン</t>
    </rPh>
    <rPh sb="13" eb="15">
      <t>キョテン</t>
    </rPh>
    <rPh sb="16" eb="18">
      <t>コクナイ</t>
    </rPh>
    <rPh sb="18" eb="20">
      <t>トウシ</t>
    </rPh>
    <rPh sb="22" eb="23">
      <t>フ</t>
    </rPh>
    <rPh sb="26" eb="27">
      <t>ダツ</t>
    </rPh>
    <rPh sb="27" eb="29">
      <t>タンソ</t>
    </rPh>
    <rPh sb="29" eb="31">
      <t>シャカイ</t>
    </rPh>
    <rPh sb="33" eb="35">
      <t>テンカン</t>
    </rPh>
    <rPh sb="35" eb="37">
      <t>シエン</t>
    </rPh>
    <rPh sb="37" eb="39">
      <t>ジギョウ</t>
    </rPh>
    <rPh sb="39" eb="42">
      <t>ホジョキン</t>
    </rPh>
    <phoneticPr fontId="9"/>
  </si>
  <si>
    <t>左記の詳細説明
（相談先の固有名詞や種別（商工会、商工会議所、金融機関、税理士、民間コンサルティング会社等）を具体的に記入すること）</t>
    <rPh sb="0" eb="2">
      <t>サキ</t>
    </rPh>
    <rPh sb="3" eb="5">
      <t>ショウサイ</t>
    </rPh>
    <rPh sb="5" eb="7">
      <t>セツメイ</t>
    </rPh>
    <rPh sb="55" eb="58">
      <t>グタイテキ</t>
    </rPh>
    <rPh sb="59" eb="61">
      <t>キニュウ</t>
    </rPh>
    <phoneticPr fontId="9"/>
  </si>
  <si>
    <t>金融機関・税理士等の専門家へ相談済</t>
    <phoneticPr fontId="9"/>
  </si>
  <si>
    <t>起債又は借入金（注1）</t>
    <rPh sb="8" eb="9">
      <t>チュウ</t>
    </rPh>
    <phoneticPr fontId="9"/>
  </si>
  <si>
    <t>上記以外の補助金（注2）</t>
    <phoneticPr fontId="9"/>
  </si>
  <si>
    <t>（注1）当該起債又は借入に関する資金計画（資金調達先、返済計画等）について分かる資料（親会社や出資企業等がある場合はその会社の財務資料など）を添付すること</t>
    <phoneticPr fontId="9"/>
  </si>
  <si>
    <t>（注2）他の補助金の活用を検討している場合は、以下に助成者、制度名、助成内容等を記載すること</t>
    <rPh sb="4" eb="5">
      <t>タ</t>
    </rPh>
    <rPh sb="10" eb="12">
      <t>カツヨウ</t>
    </rPh>
    <phoneticPr fontId="9"/>
  </si>
  <si>
    <t>社名</t>
    <phoneticPr fontId="13"/>
  </si>
  <si>
    <t>設立年月日</t>
    <phoneticPr fontId="13"/>
  </si>
  <si>
    <t>資本金</t>
    <phoneticPr fontId="13"/>
  </si>
  <si>
    <t>事業内容</t>
    <phoneticPr fontId="13"/>
  </si>
  <si>
    <t>主な出資者
（出資比率）</t>
    <phoneticPr fontId="13"/>
  </si>
  <si>
    <t>西暦</t>
    <rPh sb="0" eb="2">
      <t>セイレキ</t>
    </rPh>
    <phoneticPr fontId="13"/>
  </si>
  <si>
    <t>月</t>
    <rPh sb="0" eb="1">
      <t>ガツ</t>
    </rPh>
    <phoneticPr fontId="13"/>
  </si>
  <si>
    <t>千円</t>
    <rPh sb="0" eb="2">
      <t>センエン</t>
    </rPh>
    <phoneticPr fontId="13"/>
  </si>
  <si>
    <t>決算月</t>
    <rPh sb="0" eb="2">
      <t>ケッサン</t>
    </rPh>
    <rPh sb="2" eb="3">
      <t>ツキ</t>
    </rPh>
    <phoneticPr fontId="13"/>
  </si>
  <si>
    <t>従業員数</t>
    <rPh sb="0" eb="4">
      <t>ジュウギョウインスウ</t>
    </rPh>
    <phoneticPr fontId="13"/>
  </si>
  <si>
    <t>人</t>
    <rPh sb="0" eb="1">
      <t>ニン</t>
    </rPh>
    <phoneticPr fontId="13"/>
  </si>
  <si>
    <t>年度</t>
    <rPh sb="0" eb="2">
      <t>ネンド</t>
    </rPh>
    <phoneticPr fontId="13"/>
  </si>
  <si>
    <t>の決算額</t>
  </si>
  <si>
    <t>%)</t>
    <phoneticPr fontId="13"/>
  </si>
  <si>
    <t>(</t>
    <phoneticPr fontId="13"/>
  </si>
  <si>
    <t>法人番号(13桁)※</t>
    <phoneticPr fontId="13"/>
  </si>
  <si>
    <t>※行を適宜追加・削除し、見積書・金入り設計書の項目どおりに記入すること（合計金額のみの記入は不可）</t>
    <rPh sb="43" eb="45">
      <t>キニュウ</t>
    </rPh>
    <phoneticPr fontId="14"/>
  </si>
  <si>
    <t>※複合単価を用いた場合は、「材料費」に金額を含めること</t>
    <phoneticPr fontId="14"/>
  </si>
  <si>
    <t>会社概要</t>
    <phoneticPr fontId="13"/>
  </si>
  <si>
    <t>経理的基礎等に関する書類</t>
    <phoneticPr fontId="13"/>
  </si>
  <si>
    <t>資金計画表</t>
    <phoneticPr fontId="13"/>
  </si>
  <si>
    <t>―</t>
    <phoneticPr fontId="13"/>
  </si>
  <si>
    <t>※該当する全ての書類を提出してください。</t>
    <rPh sb="1" eb="3">
      <t>ガイトウ</t>
    </rPh>
    <rPh sb="5" eb="6">
      <t>スベ</t>
    </rPh>
    <rPh sb="8" eb="10">
      <t>ショルイ</t>
    </rPh>
    <rPh sb="11" eb="13">
      <t>テイシュツ</t>
    </rPh>
    <phoneticPr fontId="13"/>
  </si>
  <si>
    <t>ファイル形式</t>
    <rPh sb="4" eb="6">
      <t>ケイシキ</t>
    </rPh>
    <phoneticPr fontId="14"/>
  </si>
  <si>
    <t>一体型で切り分けができない</t>
    <rPh sb="0" eb="3">
      <t>イッタイガタ</t>
    </rPh>
    <rPh sb="4" eb="5">
      <t>キ</t>
    </rPh>
    <rPh sb="6" eb="7">
      <t>ワ</t>
    </rPh>
    <phoneticPr fontId="13"/>
  </si>
  <si>
    <t>切り分けられる</t>
    <rPh sb="0" eb="1">
      <t>キ</t>
    </rPh>
    <rPh sb="2" eb="3">
      <t>ワ</t>
    </rPh>
    <phoneticPr fontId="13"/>
  </si>
  <si>
    <t>自家消費</t>
    <phoneticPr fontId="13"/>
  </si>
  <si>
    <t>照明
携帯電話充電用コンセント
POSレジ用コンセント</t>
    <rPh sb="3" eb="7">
      <t>ケイタイデンワ</t>
    </rPh>
    <rPh sb="7" eb="10">
      <t>ジュウデンヨウ</t>
    </rPh>
    <phoneticPr fontId="13"/>
  </si>
  <si>
    <t>日中・夜間共に、非常用コンセントとして利用可能</t>
    <rPh sb="0" eb="2">
      <t>ニッチュウ</t>
    </rPh>
    <rPh sb="3" eb="5">
      <t>ヤカン</t>
    </rPh>
    <rPh sb="5" eb="6">
      <t>トモ</t>
    </rPh>
    <phoneticPr fontId="13"/>
  </si>
  <si>
    <t>日中は非常用コンセントとして利用可能</t>
    <rPh sb="0" eb="2">
      <t>ニッチュウ</t>
    </rPh>
    <phoneticPr fontId="13"/>
  </si>
  <si>
    <t>太陽光発電
設備費</t>
    <rPh sb="0" eb="3">
      <t>タイヨウコウ</t>
    </rPh>
    <rPh sb="3" eb="5">
      <t>ハツデン</t>
    </rPh>
    <rPh sb="6" eb="8">
      <t>セツビ</t>
    </rPh>
    <rPh sb="8" eb="9">
      <t>ヒ</t>
    </rPh>
    <phoneticPr fontId="14"/>
  </si>
  <si>
    <t>（注）各項目について直近決算年度末の数値を申請企業の単体ベースで記入すること</t>
    <rPh sb="1" eb="2">
      <t>チュウ</t>
    </rPh>
    <phoneticPr fontId="9"/>
  </si>
  <si>
    <t>これに準ずる施設＝○
（①・②・③事業の対象施設）</t>
    <rPh sb="20" eb="24">
      <t>タイショウシセツ</t>
    </rPh>
    <phoneticPr fontId="9"/>
  </si>
  <si>
    <t>パワコン出力に合わせた
太陽電池モジュール出力（1：1）
の場合</t>
    <rPh sb="4" eb="6">
      <t>シュツリョク</t>
    </rPh>
    <rPh sb="7" eb="8">
      <t>ア</t>
    </rPh>
    <rPh sb="30" eb="32">
      <t>バアイ</t>
    </rPh>
    <phoneticPr fontId="14"/>
  </si>
  <si>
    <t>パワコン出力と異なる
太陽電池モジュール出力（過積載）
の場合</t>
    <rPh sb="7" eb="8">
      <t>コト</t>
    </rPh>
    <rPh sb="23" eb="26">
      <t>カセキサイ</t>
    </rPh>
    <rPh sb="29" eb="31">
      <t>バアイ</t>
    </rPh>
    <phoneticPr fontId="14"/>
  </si>
  <si>
    <t>※根拠とした見積書・金入り設計書の最初のページにNo.を付記し、「経費内訳表」との関係が分かるようにすること</t>
    <rPh sb="28" eb="30">
      <t>フキ</t>
    </rPh>
    <rPh sb="33" eb="38">
      <t>ケイヒウチワケヒョウ</t>
    </rPh>
    <rPh sb="41" eb="43">
      <t>カンケイ</t>
    </rPh>
    <rPh sb="44" eb="45">
      <t>ワ</t>
    </rPh>
    <phoneticPr fontId="14"/>
  </si>
  <si>
    <t>電工（令和2年3月から適用する公共工事設計労務単価　●●県）</t>
    <rPh sb="0" eb="2">
      <t>デンコウ</t>
    </rPh>
    <rPh sb="6" eb="7">
      <t>ネン</t>
    </rPh>
    <rPh sb="28" eb="29">
      <t>ケン</t>
    </rPh>
    <phoneticPr fontId="14"/>
  </si>
  <si>
    <t>電工（令和2年3月から適用する公共工事設計労務単価　●●県）</t>
    <rPh sb="0" eb="2">
      <t>デンコウ</t>
    </rPh>
    <rPh sb="3" eb="5">
      <t>レイワ</t>
    </rPh>
    <rPh sb="28" eb="29">
      <t>ケン</t>
    </rPh>
    <phoneticPr fontId="14"/>
  </si>
  <si>
    <t>●●社</t>
    <phoneticPr fontId="13"/>
  </si>
  <si>
    <t>〈資金計画に関する詳細説明〉
　・該当する項目に○を付けた上で、詳細説明の欄に記入すること
　・根拠資料として、「金融機関の同意または内諾を示す資料」や「起債又は借入れに関する資金計画」を適宜添付すること</t>
    <rPh sb="29" eb="30">
      <t>ウエ</t>
    </rPh>
    <rPh sb="34" eb="36">
      <t>セツメイ</t>
    </rPh>
    <rPh sb="48" eb="50">
      <t>コンキョ</t>
    </rPh>
    <rPh sb="94" eb="96">
      <t>テキギ</t>
    </rPh>
    <phoneticPr fontId="9"/>
  </si>
  <si>
    <t>※法人番号は国税庁のウェブサイト https://www.houjin-bangou.nta.go.jp/ で検索できるものを記入すること</t>
    <phoneticPr fontId="13"/>
  </si>
  <si>
    <t>連結決算の有無（※「有」を選択した場合、下記の欄にも入力すること）</t>
    <rPh sb="10" eb="11">
      <t>ア</t>
    </rPh>
    <rPh sb="13" eb="15">
      <t>センタク</t>
    </rPh>
    <rPh sb="17" eb="19">
      <t>バアイ</t>
    </rPh>
    <rPh sb="20" eb="22">
      <t>カキ</t>
    </rPh>
    <rPh sb="23" eb="24">
      <t>ラン</t>
    </rPh>
    <rPh sb="26" eb="28">
      <t>ニュウリョク</t>
    </rPh>
    <phoneticPr fontId="13"/>
  </si>
  <si>
    <t>連結売上高</t>
    <rPh sb="0" eb="2">
      <t>レンケツ</t>
    </rPh>
    <phoneticPr fontId="13"/>
  </si>
  <si>
    <t>連結営業利益</t>
    <phoneticPr fontId="13"/>
  </si>
  <si>
    <t>連結経常利益</t>
    <phoneticPr fontId="13"/>
  </si>
  <si>
    <t>連結当期純利益</t>
    <phoneticPr fontId="13"/>
  </si>
  <si>
    <t>連結純資産</t>
    <phoneticPr fontId="13"/>
  </si>
  <si>
    <t>（注）各項目について直近決算年度末の数値を申請企業の連結ベースで記入すること</t>
    <rPh sb="1" eb="2">
      <t>チュウ</t>
    </rPh>
    <rPh sb="26" eb="28">
      <t>レンケツ</t>
    </rPh>
    <phoneticPr fontId="9"/>
  </si>
  <si>
    <t>（注）記入した情報が確認できる資料（パンフレット・決算書など）を添付すること</t>
    <rPh sb="1" eb="2">
      <t>チュウ</t>
    </rPh>
    <rPh sb="3" eb="5">
      <t>カクニン</t>
    </rPh>
    <rPh sb="8" eb="10">
      <t>シリョウ</t>
    </rPh>
    <rPh sb="11" eb="13">
      <t>テキギ</t>
    </rPh>
    <rPh sb="13" eb="15">
      <t>テンプ</t>
    </rPh>
    <rPh sb="25" eb="28">
      <t>ケッサンショ</t>
    </rPh>
    <phoneticPr fontId="9"/>
  </si>
  <si>
    <t>（注）記入した情報が確認できる資料（決算書）を添付すること</t>
    <rPh sb="1" eb="2">
      <t>チュウ</t>
    </rPh>
    <rPh sb="3" eb="5">
      <t>カクニン</t>
    </rPh>
    <rPh sb="8" eb="10">
      <t>シリョウ</t>
    </rPh>
    <rPh sb="11" eb="13">
      <t>テキギ</t>
    </rPh>
    <rPh sb="13" eb="15">
      <t>テンプ</t>
    </rPh>
    <rPh sb="18" eb="21">
      <t>ケッサンショ</t>
    </rPh>
    <phoneticPr fontId="9"/>
  </si>
  <si>
    <t>④パワーコンディショナーの定格出力 [kW]</t>
    <rPh sb="13" eb="15">
      <t>テイカク</t>
    </rPh>
    <rPh sb="15" eb="17">
      <t>シュツリョク</t>
    </rPh>
    <phoneticPr fontId="14"/>
  </si>
  <si>
    <t>③太陽電池モジュールのJIS等に基づく公称最大出力の合計値 [kW] (①*②/1,000)</t>
    <rPh sb="1" eb="3">
      <t>タイヨウ</t>
    </rPh>
    <rPh sb="3" eb="5">
      <t>デンチ</t>
    </rPh>
    <rPh sb="14" eb="15">
      <t>ナド</t>
    </rPh>
    <rPh sb="16" eb="17">
      <t>モト</t>
    </rPh>
    <rPh sb="19" eb="21">
      <t>コウショウ</t>
    </rPh>
    <rPh sb="21" eb="23">
      <t>サイダイ</t>
    </rPh>
    <rPh sb="23" eb="25">
      <t>シュツリョク</t>
    </rPh>
    <rPh sb="26" eb="29">
      <t>ゴウケイチ</t>
    </rPh>
    <phoneticPr fontId="14"/>
  </si>
  <si>
    <t>⑥年間CO2削減量 [t-CO2] (⑤×商用電力の排出係数 (代替値) 0.000488)</t>
    <rPh sb="1" eb="3">
      <t>ネンカン</t>
    </rPh>
    <rPh sb="6" eb="8">
      <t>サクゲン</t>
    </rPh>
    <rPh sb="8" eb="9">
      <t>リョウ</t>
    </rPh>
    <phoneticPr fontId="14"/>
  </si>
  <si>
    <t>流動資産</t>
    <phoneticPr fontId="13"/>
  </si>
  <si>
    <t>流動負債</t>
    <rPh sb="0" eb="4">
      <t>リュウドウフサイ</t>
    </rPh>
    <phoneticPr fontId="13"/>
  </si>
  <si>
    <t>流動比率</t>
    <rPh sb="0" eb="2">
      <t>リュウドウ</t>
    </rPh>
    <rPh sb="2" eb="4">
      <t>ヒリツ</t>
    </rPh>
    <phoneticPr fontId="13"/>
  </si>
  <si>
    <t>％</t>
    <phoneticPr fontId="13"/>
  </si>
  <si>
    <t xml:space="preserve">自己資本(純資産) </t>
    <phoneticPr fontId="13"/>
  </si>
  <si>
    <t>総資本</t>
    <rPh sb="0" eb="3">
      <t>ソウシホン</t>
    </rPh>
    <phoneticPr fontId="13"/>
  </si>
  <si>
    <t>自己資本比率</t>
    <rPh sb="0" eb="2">
      <t>ジコ</t>
    </rPh>
    <rPh sb="2" eb="4">
      <t>シホン</t>
    </rPh>
    <rPh sb="4" eb="6">
      <t>ヒリツ</t>
    </rPh>
    <phoneticPr fontId="13"/>
  </si>
  <si>
    <t>中分類</t>
    <phoneticPr fontId="13"/>
  </si>
  <si>
    <t>定款</t>
    <phoneticPr fontId="13"/>
  </si>
  <si>
    <t>※本様式を活用して、系統ごとの出力と負荷の関係の妥当性を示すこと</t>
    <phoneticPr fontId="13"/>
  </si>
  <si>
    <t>蓄電池</t>
    <rPh sb="0" eb="3">
      <t>チクデンチ</t>
    </rPh>
    <phoneticPr fontId="14"/>
  </si>
  <si>
    <t>負荷</t>
    <rPh sb="0" eb="2">
      <t>フカ</t>
    </rPh>
    <phoneticPr fontId="14"/>
  </si>
  <si>
    <t>※いずれかに該当する場合、該当するIII. ～VI. の各項目を確認し、全てYESであれば消費税込みで交付決定ができる。</t>
    <rPh sb="6" eb="8">
      <t>ガイトウ</t>
    </rPh>
    <rPh sb="13" eb="15">
      <t>ガイトウ</t>
    </rPh>
    <rPh sb="32" eb="34">
      <t>カクニン</t>
    </rPh>
    <phoneticPr fontId="13"/>
  </si>
  <si>
    <t>金額 [円]</t>
    <rPh sb="4" eb="5">
      <t>エン</t>
    </rPh>
    <phoneticPr fontId="13"/>
  </si>
  <si>
    <t>※補助対象経費を含む発注（契約予定日）が交付決定日以降となっているスケジュールであること</t>
    <phoneticPr fontId="13"/>
  </si>
  <si>
    <t>※適宜、行を追加・削除すること</t>
    <phoneticPr fontId="13"/>
  </si>
  <si>
    <t>円</t>
    <rPh sb="0" eb="1">
      <t>エン</t>
    </rPh>
    <phoneticPr fontId="14"/>
  </si>
  <si>
    <t>確認内容</t>
    <rPh sb="0" eb="4">
      <t>カクニンナイヨウ</t>
    </rPh>
    <phoneticPr fontId="13"/>
  </si>
  <si>
    <r>
      <t>※</t>
    </r>
    <r>
      <rPr>
        <u/>
        <sz val="10"/>
        <color theme="1"/>
        <rFont val="游ゴシック"/>
        <family val="3"/>
        <charset val="128"/>
        <scheme val="minor"/>
      </rPr>
      <t>Excelのシート名を変更しないこと</t>
    </r>
    <phoneticPr fontId="13"/>
  </si>
  <si>
    <t>備考</t>
    <rPh sb="0" eb="2">
      <t>ビコウ</t>
    </rPh>
    <phoneticPr fontId="14"/>
  </si>
  <si>
    <t>　　　　　　5597　　書籍・雑誌卸売業</t>
    <phoneticPr fontId="13"/>
  </si>
  <si>
    <t>※補助金の額については、審査の結果、希望する額を下回る可能性があります。あらかじめご了承ください。</t>
    <rPh sb="3" eb="4">
      <t>キン</t>
    </rPh>
    <rPh sb="5" eb="6">
      <t>ガク</t>
    </rPh>
    <rPh sb="10" eb="12">
      <t>シンサ</t>
    </rPh>
    <rPh sb="13" eb="15">
      <t>ケッカ</t>
    </rPh>
    <rPh sb="16" eb="18">
      <t>キボウ</t>
    </rPh>
    <rPh sb="22" eb="23">
      <t>ガク</t>
    </rPh>
    <phoneticPr fontId="9"/>
  </si>
  <si>
    <t>①・②・③事業</t>
    <rPh sb="5" eb="7">
      <t>ジギョウ</t>
    </rPh>
    <phoneticPr fontId="13"/>
  </si>
  <si>
    <t>①・④事業</t>
    <rPh sb="3" eb="5">
      <t>ジギョウ</t>
    </rPh>
    <phoneticPr fontId="13"/>
  </si>
  <si>
    <t>③・⑥事業</t>
    <rPh sb="3" eb="5">
      <t>ジギョウ</t>
    </rPh>
    <phoneticPr fontId="13"/>
  </si>
  <si>
    <t>・様式に記入した内容が確認できる根拠資料が適宜添付され、マーカーを塗るなどして該当箇所が明示されているか</t>
    <rPh sb="0" eb="52">
      <t>トウカクニン</t>
    </rPh>
    <phoneticPr fontId="13"/>
  </si>
  <si>
    <t>・自立運転機能を有するパワーコンディショナーについては、「自立運転時」の項目に漏れなく記入しているか</t>
    <rPh sb="39" eb="40">
      <t>モ</t>
    </rPh>
    <rPh sb="43" eb="45">
      <t>キニュウ</t>
    </rPh>
    <phoneticPr fontId="13"/>
  </si>
  <si>
    <t>年×12か月</t>
    <rPh sb="0" eb="1">
      <t>ネン</t>
    </rPh>
    <phoneticPr fontId="14"/>
  </si>
  <si>
    <t>か月</t>
    <phoneticPr fontId="14"/>
  </si>
  <si>
    <t>円/kWh</t>
    <rPh sb="0" eb="1">
      <t>エン</t>
    </rPh>
    <phoneticPr fontId="13"/>
  </si>
  <si>
    <t>kWh/年</t>
    <rPh sb="4" eb="5">
      <t>ネン</t>
    </rPh>
    <phoneticPr fontId="13"/>
  </si>
  <si>
    <t>(A)</t>
    <phoneticPr fontId="13"/>
  </si>
  <si>
    <t>(B)</t>
    <phoneticPr fontId="13"/>
  </si>
  <si>
    <t>(C)</t>
    <phoneticPr fontId="13"/>
  </si>
  <si>
    <t>(A) の根拠：</t>
    <rPh sb="5" eb="7">
      <t>コンキョ</t>
    </rPh>
    <phoneticPr fontId="13"/>
  </si>
  <si>
    <t>※電気料金の請求書を添付するなどして、根拠を明示すること</t>
    <rPh sb="1" eb="5">
      <t>デンキリョウキン</t>
    </rPh>
    <rPh sb="6" eb="9">
      <t>セイキュウショ</t>
    </rPh>
    <rPh sb="10" eb="12">
      <t>テンプ</t>
    </rPh>
    <rPh sb="19" eb="21">
      <t>コンキョ</t>
    </rPh>
    <rPh sb="22" eb="24">
      <t>メイジ</t>
    </rPh>
    <phoneticPr fontId="13"/>
  </si>
  <si>
    <t>(D)</t>
    <phoneticPr fontId="13"/>
  </si>
  <si>
    <t>円/年</t>
    <rPh sb="0" eb="1">
      <t>エン</t>
    </rPh>
    <rPh sb="2" eb="3">
      <t>ネン</t>
    </rPh>
    <phoneticPr fontId="13"/>
  </si>
  <si>
    <t>【①・④事業の場合】(B) の根拠：</t>
    <rPh sb="15" eb="17">
      <t>コンキョ</t>
    </rPh>
    <phoneticPr fontId="13"/>
  </si>
  <si>
    <t>※契約書などと整合した内容であること</t>
    <rPh sb="1" eb="4">
      <t>ケイヤクショ</t>
    </rPh>
    <rPh sb="7" eb="9">
      <t>セイゴウ</t>
    </rPh>
    <rPh sb="11" eb="13">
      <t>ナイヨウ</t>
    </rPh>
    <phoneticPr fontId="13"/>
  </si>
  <si>
    <t>【必要に応じて記入すること】(D) の根拠：</t>
    <rPh sb="1" eb="3">
      <t>ヒツヨウ</t>
    </rPh>
    <rPh sb="4" eb="5">
      <t>オウ</t>
    </rPh>
    <rPh sb="7" eb="9">
      <t>キニュウ</t>
    </rPh>
    <rPh sb="19" eb="21">
      <t>コンキョ</t>
    </rPh>
    <phoneticPr fontId="13"/>
  </si>
  <si>
    <t>円/年</t>
    <rPh sb="0" eb="1">
      <t>エン</t>
    </rPh>
    <rPh sb="2" eb="3">
      <t>ネン</t>
    </rPh>
    <phoneticPr fontId="14"/>
  </si>
  <si>
    <t>本補助事業で導入する太陽光発電設備による
年間推定発電量のうち、当該施設で使用する
予定の年間電力量：</t>
    <rPh sb="0" eb="5">
      <t>ホンホジョジギョウ</t>
    </rPh>
    <rPh sb="6" eb="8">
      <t>ドウニュウ</t>
    </rPh>
    <rPh sb="10" eb="17">
      <t>タイヨウコウハツデンセツビ</t>
    </rPh>
    <phoneticPr fontId="13"/>
  </si>
  <si>
    <t>(E)</t>
    <phoneticPr fontId="13"/>
  </si>
  <si>
    <t>【必要に応じて記入すること】(E) の根拠：</t>
    <rPh sb="1" eb="3">
      <t>ヒツヨウ</t>
    </rPh>
    <rPh sb="4" eb="5">
      <t>オウ</t>
    </rPh>
    <rPh sb="7" eb="9">
      <t>キニュウ</t>
    </rPh>
    <rPh sb="19" eb="21">
      <t>コンキョ</t>
    </rPh>
    <phoneticPr fontId="13"/>
  </si>
  <si>
    <t>※保守管理業務の見積書を添付するなどして、根拠を明示すること</t>
    <rPh sb="1" eb="5">
      <t>ホシュカンリ</t>
    </rPh>
    <rPh sb="5" eb="7">
      <t>ギョウム</t>
    </rPh>
    <rPh sb="8" eb="11">
      <t>ミツモリショ</t>
    </rPh>
    <rPh sb="12" eb="14">
      <t>テンプ</t>
    </rPh>
    <rPh sb="21" eb="23">
      <t>コンキョ</t>
    </rPh>
    <rPh sb="24" eb="26">
      <t>メイジ</t>
    </rPh>
    <phoneticPr fontId="13"/>
  </si>
  <si>
    <t>・「安全率」の数値の考え方が記入され、妥当な数値になっているか</t>
    <rPh sb="2" eb="4">
      <t>アンゼン</t>
    </rPh>
    <rPh sb="4" eb="5">
      <t>リツ</t>
    </rPh>
    <rPh sb="7" eb="9">
      <t>スウチ</t>
    </rPh>
    <rPh sb="10" eb="11">
      <t>カンガ</t>
    </rPh>
    <rPh sb="12" eb="13">
      <t>カタ</t>
    </rPh>
    <rPh sb="14" eb="16">
      <t>キニュウ</t>
    </rPh>
    <rPh sb="19" eb="21">
      <t>ダトウ</t>
    </rPh>
    <rPh sb="22" eb="24">
      <t>スウチ</t>
    </rPh>
    <phoneticPr fontId="13"/>
  </si>
  <si>
    <t>・記入された数値の根拠が確認でき、実態に即した内容になっているか</t>
    <rPh sb="1" eb="3">
      <t>キニュウ</t>
    </rPh>
    <rPh sb="6" eb="8">
      <t>スウチ</t>
    </rPh>
    <rPh sb="9" eb="11">
      <t>コンキョ</t>
    </rPh>
    <rPh sb="12" eb="14">
      <t>カクニン</t>
    </rPh>
    <rPh sb="17" eb="19">
      <t>ジッタイ</t>
    </rPh>
    <rPh sb="20" eb="21">
      <t>ソク</t>
    </rPh>
    <rPh sb="23" eb="25">
      <t>ナイヨウ</t>
    </rPh>
    <phoneticPr fontId="13"/>
  </si>
  <si>
    <t>・補助対象経費を含む発注（契約予定日）が交付決定日以降となっているか</t>
    <phoneticPr fontId="13"/>
  </si>
  <si>
    <t>・導入予定の主な機器（太陽光パネル、パワーコンディショナー、蓄電池等）の一覧表が作成されているか</t>
    <rPh sb="40" eb="42">
      <t>サクセイ</t>
    </rPh>
    <phoneticPr fontId="13"/>
  </si>
  <si>
    <t>・消費税が計上されていないか</t>
    <rPh sb="1" eb="4">
      <t>ショウヒゼイ</t>
    </rPh>
    <rPh sb="5" eb="7">
      <t>ケイジョウ</t>
    </rPh>
    <phoneticPr fontId="7"/>
  </si>
  <si>
    <t>見積書</t>
    <rPh sb="0" eb="3">
      <t>ミツモリショ</t>
    </rPh>
    <phoneticPr fontId="14"/>
  </si>
  <si>
    <t>・選択結果が「消費税抜き」になっているか</t>
    <rPh sb="1" eb="5">
      <t>センタクケッカ</t>
    </rPh>
    <phoneticPr fontId="13"/>
  </si>
  <si>
    <t>・最新の定款が添付されているか（共同事業者がいる場合、共同事業者のものも添付されているか）</t>
    <rPh sb="1" eb="3">
      <t>サイシン</t>
    </rPh>
    <rPh sb="4" eb="6">
      <t>テイカン</t>
    </rPh>
    <rPh sb="7" eb="9">
      <t>テンプ</t>
    </rPh>
    <phoneticPr fontId="13"/>
  </si>
  <si>
    <t>・申請企業の単体ベースの直近の3決算期の貸借対照表及び損益計算書が添付されているか（連結がある場合は、連結決算も添付されているか。申請時に法人の設立から1会計年度を経過していない場合は申請年度の事業計画及び収支予算、法人の設立から1会計年度を経過しかつ3会計年度を経過していない場合は直近の1決算期に関する貸借対照表及び損益計算書が添付されているか。共同事業者がいる場合、共同事業者のものも添付されているか）</t>
    <rPh sb="33" eb="35">
      <t>テンプ</t>
    </rPh>
    <rPh sb="56" eb="58">
      <t>テンプ</t>
    </rPh>
    <rPh sb="166" eb="168">
      <t>テンプ</t>
    </rPh>
    <phoneticPr fontId="13"/>
  </si>
  <si>
    <t>【直近の2決算期において債務超過が見られる場合】
・事業継続性を担保できる措置を講じ、その確証となる書類（債務超過が解消されたことが分かる書面、関連企業等による事業継続の一切を保証する連帯保証を証する書面（民法など法律上有効であるもの）、公認会計士の審査を得た法定耐用年数期間中事業が継続できることが分かる経営改善計画等）が添付されているか</t>
    <rPh sb="50" eb="52">
      <t>ショルイ</t>
    </rPh>
    <rPh sb="162" eb="164">
      <t>テンプ</t>
    </rPh>
    <phoneticPr fontId="13"/>
  </si>
  <si>
    <t>・記入した金額がC-1と整合しており、当該起債又は借入に関する資金計画について根拠資料が適宜添付されているか</t>
    <rPh sb="1" eb="3">
      <t>キニュウ</t>
    </rPh>
    <rPh sb="5" eb="7">
      <t>キンガク</t>
    </rPh>
    <rPh sb="12" eb="14">
      <t>セイゴウ</t>
    </rPh>
    <rPh sb="19" eb="21">
      <t>トウガイ</t>
    </rPh>
    <rPh sb="21" eb="23">
      <t>キサイ</t>
    </rPh>
    <rPh sb="23" eb="24">
      <t>マタ</t>
    </rPh>
    <rPh sb="25" eb="27">
      <t>カリイレ</t>
    </rPh>
    <rPh sb="28" eb="29">
      <t>カン</t>
    </rPh>
    <rPh sb="31" eb="33">
      <t>シキン</t>
    </rPh>
    <rPh sb="33" eb="35">
      <t>ケイカク</t>
    </rPh>
    <rPh sb="39" eb="43">
      <t>コンキョシリョウ</t>
    </rPh>
    <rPh sb="44" eb="46">
      <t>テキギ</t>
    </rPh>
    <rPh sb="46" eb="48">
      <t>テンプ</t>
    </rPh>
    <phoneticPr fontId="13"/>
  </si>
  <si>
    <t>・「流動比率」と「自己資本比率」が算定されているか</t>
    <rPh sb="17" eb="19">
      <t>サンテイ</t>
    </rPh>
    <phoneticPr fontId="13"/>
  </si>
  <si>
    <t>・上記の区分に含まれない書類がある場合、適宜添付すること</t>
    <rPh sb="1" eb="3">
      <t>ジョウキ</t>
    </rPh>
    <rPh sb="4" eb="6">
      <t>クブン</t>
    </rPh>
    <rPh sb="7" eb="8">
      <t>フク</t>
    </rPh>
    <rPh sb="12" eb="14">
      <t>ショルイ</t>
    </rPh>
    <rPh sb="17" eb="19">
      <t>バアイ</t>
    </rPh>
    <rPh sb="20" eb="22">
      <t>テキギ</t>
    </rPh>
    <rPh sb="22" eb="24">
      <t>テンプ</t>
    </rPh>
    <phoneticPr fontId="13"/>
  </si>
  <si>
    <t>・記録したデータが読み取れることを確認してから提出すること</t>
    <phoneticPr fontId="13"/>
  </si>
  <si>
    <t>・パスワードを設定する場合、パスワードをケースなどに明記すること</t>
    <rPh sb="7" eb="9">
      <t>セッテイ</t>
    </rPh>
    <rPh sb="11" eb="13">
      <t>バアイ</t>
    </rPh>
    <rPh sb="26" eb="28">
      <t>メイキ</t>
    </rPh>
    <phoneticPr fontId="13"/>
  </si>
  <si>
    <t>(A)</t>
    <phoneticPr fontId="13"/>
  </si>
  <si>
    <t>(B)</t>
    <phoneticPr fontId="13"/>
  </si>
  <si>
    <t>(C)</t>
    <phoneticPr fontId="13"/>
  </si>
  <si>
    <t>需要家に還元する予定の金額：</t>
    <rPh sb="0" eb="3">
      <t>ジュヨウカ</t>
    </rPh>
    <rPh sb="4" eb="6">
      <t>カンゲン</t>
    </rPh>
    <rPh sb="8" eb="10">
      <t>ヨテイ</t>
    </rPh>
    <rPh sb="11" eb="13">
      <t>キンガク</t>
    </rPh>
    <phoneticPr fontId="13"/>
  </si>
  <si>
    <t>補助金所要額の4/5：</t>
    <phoneticPr fontId="13"/>
  </si>
  <si>
    <t>(C')</t>
    <phoneticPr fontId="13"/>
  </si>
  <si>
    <t>補助金所要額の4/5以上が需要家に還元されるか：</t>
    <rPh sb="10" eb="12">
      <t>イジョウ</t>
    </rPh>
    <rPh sb="13" eb="16">
      <t>ジュヨウカ</t>
    </rPh>
    <rPh sb="17" eb="19">
      <t>カンゲン</t>
    </rPh>
    <phoneticPr fontId="13"/>
  </si>
  <si>
    <r>
      <rPr>
        <u/>
        <sz val="11"/>
        <color theme="1"/>
        <rFont val="游ゴシック"/>
        <family val="3"/>
        <charset val="128"/>
        <scheme val="minor"/>
      </rPr>
      <t>　　　年　　月に　　　　円</t>
    </r>
    <r>
      <rPr>
        <sz val="11"/>
        <color theme="1"/>
        <rFont val="游ゴシック"/>
        <family val="2"/>
        <charset val="128"/>
        <scheme val="minor"/>
      </rPr>
      <t>を一括して需要家の口座に振り込み、還元します。</t>
    </r>
    <rPh sb="3" eb="4">
      <t>ネン</t>
    </rPh>
    <rPh sb="6" eb="7">
      <t>ツキ</t>
    </rPh>
    <rPh sb="12" eb="13">
      <t>エン</t>
    </rPh>
    <rPh sb="14" eb="16">
      <t>イッカツ</t>
    </rPh>
    <rPh sb="18" eb="21">
      <t>ジュヨウカ</t>
    </rPh>
    <rPh sb="22" eb="24">
      <t>コウザ</t>
    </rPh>
    <rPh sb="25" eb="26">
      <t>フ</t>
    </rPh>
    <rPh sb="27" eb="28">
      <t>コ</t>
    </rPh>
    <rPh sb="30" eb="32">
      <t>カンゲン</t>
    </rPh>
    <phoneticPr fontId="14"/>
  </si>
  <si>
    <t>備考：</t>
    <rPh sb="0" eb="2">
      <t>ビコウ</t>
    </rPh>
    <phoneticPr fontId="13"/>
  </si>
  <si>
    <t>※別紙可</t>
    <phoneticPr fontId="13"/>
  </si>
  <si>
    <r>
      <t>I. 　</t>
    </r>
    <r>
      <rPr>
        <u/>
        <sz val="11"/>
        <color theme="1"/>
        <rFont val="游ゴシック"/>
        <family val="3"/>
        <charset val="128"/>
        <scheme val="minor"/>
      </rPr>
      <t>　　年　　月から　　　　か月間</t>
    </r>
    <r>
      <rPr>
        <sz val="11"/>
        <color theme="1"/>
        <rFont val="游ゴシック"/>
        <family val="2"/>
        <charset val="128"/>
        <scheme val="minor"/>
      </rPr>
      <t>、毎月末日まで需要家の口座に振り込み、還元します。</t>
    </r>
    <rPh sb="6" eb="7">
      <t>ネン</t>
    </rPh>
    <rPh sb="9" eb="10">
      <t>ツキ</t>
    </rPh>
    <rPh sb="18" eb="19">
      <t>カン</t>
    </rPh>
    <rPh sb="26" eb="29">
      <t>ジュヨウカ</t>
    </rPh>
    <rPh sb="30" eb="32">
      <t>コウザ</t>
    </rPh>
    <rPh sb="33" eb="34">
      <t>フ</t>
    </rPh>
    <rPh sb="35" eb="36">
      <t>コ</t>
    </rPh>
    <rPh sb="38" eb="40">
      <t>カンゲン</t>
    </rPh>
    <phoneticPr fontId="14"/>
  </si>
  <si>
    <r>
      <t>II. 　</t>
    </r>
    <r>
      <rPr>
        <u/>
        <sz val="11"/>
        <color theme="1"/>
        <rFont val="游ゴシック"/>
        <family val="3"/>
        <charset val="128"/>
        <scheme val="minor"/>
      </rPr>
      <t>　　年　　月から　　　　か月間</t>
    </r>
    <r>
      <rPr>
        <sz val="11"/>
        <color theme="1"/>
        <rFont val="游ゴシック"/>
        <family val="2"/>
        <charset val="128"/>
        <scheme val="minor"/>
      </rPr>
      <t>、毎月末日まで需要家の電力料金・サービス料金から差し引くことで還元します。</t>
    </r>
    <rPh sb="7" eb="8">
      <t>ネン</t>
    </rPh>
    <rPh sb="10" eb="11">
      <t>ツキ</t>
    </rPh>
    <rPh sb="27" eb="30">
      <t>ジュヨウカ</t>
    </rPh>
    <rPh sb="31" eb="33">
      <t>デンリョク</t>
    </rPh>
    <rPh sb="33" eb="35">
      <t>リョウキン</t>
    </rPh>
    <rPh sb="40" eb="42">
      <t>リョウキン</t>
    </rPh>
    <rPh sb="44" eb="45">
      <t>サ</t>
    </rPh>
    <rPh sb="46" eb="47">
      <t>ヒ</t>
    </rPh>
    <rPh sb="51" eb="53">
      <t>カンゲン</t>
    </rPh>
    <phoneticPr fontId="14"/>
  </si>
  <si>
    <t>・申請者の概要が分かるパンフレット等が添付されているか（共同事業者がいる場合、共同事業者のものも添付されているか）</t>
    <rPh sb="1" eb="4">
      <t>シンセイシャ</t>
    </rPh>
    <phoneticPr fontId="13"/>
  </si>
  <si>
    <t>【共同申請者がいる場合】
・代表申請者と共同申請者との契約書（案）等が添付されているか</t>
    <rPh sb="1" eb="3">
      <t>キョウドウ</t>
    </rPh>
    <rPh sb="3" eb="5">
      <t>シンセイ</t>
    </rPh>
    <rPh sb="5" eb="6">
      <t>シャ</t>
    </rPh>
    <rPh sb="9" eb="11">
      <t>バアイ</t>
    </rPh>
    <rPh sb="14" eb="19">
      <t>ダイヒョウシンセイシャ</t>
    </rPh>
    <rPh sb="20" eb="25">
      <t>キョウドウシンセイシャ</t>
    </rPh>
    <rPh sb="27" eb="30">
      <t>ケイヤクショ</t>
    </rPh>
    <rPh sb="30" eb="33">
      <t>アン</t>
    </rPh>
    <rPh sb="33" eb="34">
      <t>トウ</t>
    </rPh>
    <rPh sb="35" eb="37">
      <t>テンプ</t>
    </rPh>
    <phoneticPr fontId="13"/>
  </si>
  <si>
    <t>合　計</t>
    <phoneticPr fontId="9"/>
  </si>
  <si>
    <t>①事業</t>
    <rPh sb="0" eb="2">
      <t>ジギョウ</t>
    </rPh>
    <phoneticPr fontId="8"/>
  </si>
  <si>
    <t>②事業</t>
    <rPh sb="0" eb="2">
      <t>ジギョウ</t>
    </rPh>
    <phoneticPr fontId="8"/>
  </si>
  <si>
    <t>③事業</t>
    <rPh sb="0" eb="2">
      <t>ジギョウ</t>
    </rPh>
    <phoneticPr fontId="8"/>
  </si>
  <si>
    <t>④事業</t>
    <rPh sb="0" eb="2">
      <t>ジギョウ</t>
    </rPh>
    <phoneticPr fontId="8"/>
  </si>
  <si>
    <t>⑤事業</t>
    <rPh sb="0" eb="2">
      <t>ジギョウ</t>
    </rPh>
    <phoneticPr fontId="8"/>
  </si>
  <si>
    <t>⑥事業</t>
    <rPh sb="1" eb="3">
      <t>ジギョウ</t>
    </rPh>
    <phoneticPr fontId="8"/>
  </si>
  <si>
    <t>単線結線図</t>
    <rPh sb="0" eb="5">
      <t>タンセンケッセンズ</t>
    </rPh>
    <phoneticPr fontId="14"/>
  </si>
  <si>
    <t>―</t>
    <phoneticPr fontId="13"/>
  </si>
  <si>
    <t>・導入予定の主な機器の仕様書が添付され、導入を予定している機器が赤枠で囲われるなどして明示されているか</t>
    <rPh sb="20" eb="22">
      <t>ドウニュウ</t>
    </rPh>
    <rPh sb="23" eb="25">
      <t>ヨテイ</t>
    </rPh>
    <rPh sb="29" eb="31">
      <t>キキ</t>
    </rPh>
    <rPh sb="32" eb="34">
      <t>アカワク</t>
    </rPh>
    <rPh sb="35" eb="36">
      <t>カコ</t>
    </rPh>
    <rPh sb="43" eb="45">
      <t>メイジ</t>
    </rPh>
    <phoneticPr fontId="13"/>
  </si>
  <si>
    <t>施設の名称：</t>
    <rPh sb="0" eb="2">
      <t>シセツ</t>
    </rPh>
    <rPh sb="3" eb="5">
      <t>メイショウ</t>
    </rPh>
    <phoneticPr fontId="14"/>
  </si>
  <si>
    <t>確認</t>
    <phoneticPr fontId="14"/>
  </si>
  <si>
    <t>【オンサイトPPAモデルの場合】PPA契約期間満了後に太陽光発電設備等の譲渡を受け、法定耐用年数期間経過後に当該太陽光発電設備等の廃棄を行う場合には、当該譲渡を受けた者の責任において行う必要があることを理解している</t>
    <rPh sb="13" eb="15">
      <t>バアイ</t>
    </rPh>
    <rPh sb="101" eb="103">
      <t>リカイ</t>
    </rPh>
    <phoneticPr fontId="13"/>
  </si>
  <si>
    <t>【オンサイトPPAモデルの場合】補助金額の5分の4以上が、サービス料金の低減等により、需要家に還元される契約を需要家と締結する</t>
    <rPh sb="52" eb="54">
      <t>ケイヤク</t>
    </rPh>
    <rPh sb="55" eb="58">
      <t>ジュヨウカ</t>
    </rPh>
    <rPh sb="59" eb="61">
      <t>テイケツ</t>
    </rPh>
    <phoneticPr fontId="13"/>
  </si>
  <si>
    <t>【ファイナンスリースの場合】補助金相当分がリース料金から控除される契約を需要家と締結する</t>
    <rPh sb="33" eb="35">
      <t>ケイヤク</t>
    </rPh>
    <rPh sb="36" eb="39">
      <t>ジュヨウカ</t>
    </rPh>
    <rPh sb="40" eb="42">
      <t>テイケツ</t>
    </rPh>
    <phoneticPr fontId="13"/>
  </si>
  <si>
    <t>施設の名称：</t>
    <rPh sb="0" eb="2">
      <t>シセツ</t>
    </rPh>
    <rPh sb="3" eb="5">
      <t>メイショウ</t>
    </rPh>
    <phoneticPr fontId="9"/>
  </si>
  <si>
    <t>施設の名称：</t>
    <rPh sb="0" eb="2">
      <t>シセツ</t>
    </rPh>
    <phoneticPr fontId="9"/>
  </si>
  <si>
    <t>施設の名称：</t>
    <rPh sb="0" eb="2">
      <t>シセツ</t>
    </rPh>
    <rPh sb="3" eb="5">
      <t>メイショウ</t>
    </rPh>
    <phoneticPr fontId="8"/>
  </si>
  <si>
    <t>施設の名称：</t>
    <phoneticPr fontId="13"/>
  </si>
  <si>
    <t>消費電力
[kW]</t>
    <rPh sb="0" eb="2">
      <t>ショウヒ</t>
    </rPh>
    <rPh sb="2" eb="4">
      <t>デンリョク</t>
    </rPh>
    <phoneticPr fontId="14"/>
  </si>
  <si>
    <t>消費電力合計 [kW]</t>
    <phoneticPr fontId="13"/>
  </si>
  <si>
    <t>消費電力合計 [kW] ★</t>
    <phoneticPr fontId="13"/>
  </si>
  <si>
    <t>【消費電力判定】</t>
    <phoneticPr fontId="13"/>
  </si>
  <si>
    <t>過積載率：</t>
    <rPh sb="0" eb="4">
      <t>カセキサイリツ</t>
    </rPh>
    <phoneticPr fontId="13"/>
  </si>
  <si>
    <t>%</t>
    <phoneticPr fontId="13"/>
  </si>
  <si>
    <t>⑫CO2削減コスト [円/t-CO2] (⑩/⑥)</t>
    <rPh sb="4" eb="6">
      <t>サクゲン</t>
    </rPh>
    <phoneticPr fontId="14"/>
  </si>
  <si>
    <t>⑪設備投資コスト [円/kWh] (⑩/⑤)</t>
    <rPh sb="1" eb="3">
      <t>セツビ</t>
    </rPh>
    <rPh sb="3" eb="5">
      <t>トウシ</t>
    </rPh>
    <phoneticPr fontId="14"/>
  </si>
  <si>
    <t>⑩C-1 (4) 補助対象経費 [円] (⑦+⑧+⑨)</t>
    <phoneticPr fontId="14"/>
  </si>
  <si>
    <t>⑨その他の補助対象経費 [円]</t>
    <rPh sb="3" eb="4">
      <t>タ</t>
    </rPh>
    <rPh sb="5" eb="9">
      <t>ホジョタイショウ</t>
    </rPh>
    <rPh sb="9" eb="11">
      <t>ケイヒ</t>
    </rPh>
    <phoneticPr fontId="14"/>
  </si>
  <si>
    <t>【過積載判定】</t>
    <rPh sb="1" eb="4">
      <t>カセキサイ</t>
    </rPh>
    <rPh sb="4" eb="6">
      <t>ハンテイ</t>
    </rPh>
    <phoneticPr fontId="13"/>
  </si>
  <si>
    <t>・記入した内容がB-9「単線結線図」と対応しているか</t>
    <phoneticPr fontId="13"/>
  </si>
  <si>
    <t>【過積載判定】</t>
    <rPh sb="4" eb="6">
      <t>ハンテイ</t>
    </rPh>
    <phoneticPr fontId="13"/>
  </si>
  <si>
    <t>年間ランニングコスト
削減額（税抜）</t>
    <rPh sb="0" eb="2">
      <t>ネンカン</t>
    </rPh>
    <rPh sb="11" eb="13">
      <t>サクゲン</t>
    </rPh>
    <rPh sb="13" eb="14">
      <t>ガク</t>
    </rPh>
    <rPh sb="14" eb="18">
      <t>ゼイヌキ</t>
    </rPh>
    <phoneticPr fontId="14"/>
  </si>
  <si>
    <t>(E')</t>
    <phoneticPr fontId="13"/>
  </si>
  <si>
    <t>【資金計画判定】</t>
    <rPh sb="5" eb="7">
      <t>ハンテイ</t>
    </rPh>
    <phoneticPr fontId="13"/>
  </si>
  <si>
    <t>・Q&amp;A問30などに示す補助対象外経費（気温計・日射計、電力会社・消防署等への申請・届出・登録等に係る費用、安全フェンス等の設置に係る費用）がある場合、「補助対象外経費 (E)」に記入されているか</t>
    <rPh sb="4" eb="5">
      <t>トイ</t>
    </rPh>
    <rPh sb="10" eb="11">
      <t>シメ</t>
    </rPh>
    <rPh sb="12" eb="14">
      <t>ホジョ</t>
    </rPh>
    <rPh sb="14" eb="16">
      <t>タイショウ</t>
    </rPh>
    <rPh sb="16" eb="17">
      <t>ガイ</t>
    </rPh>
    <rPh sb="17" eb="19">
      <t>ケイヒ</t>
    </rPh>
    <rPh sb="73" eb="75">
      <t>バアイ</t>
    </rPh>
    <rPh sb="90" eb="92">
      <t>キニュウ</t>
    </rPh>
    <phoneticPr fontId="7"/>
  </si>
  <si>
    <t>「(1) 総事業費」
・C-3に添付する見積書の金額（税抜）の合計と一致しているか</t>
    <rPh sb="16" eb="18">
      <t>テンプ</t>
    </rPh>
    <rPh sb="20" eb="22">
      <t>ミツモリ</t>
    </rPh>
    <rPh sb="22" eb="23">
      <t>ショ</t>
    </rPh>
    <rPh sb="24" eb="26">
      <t>キンガク</t>
    </rPh>
    <rPh sb="26" eb="30">
      <t>ゼイヌキ</t>
    </rPh>
    <rPh sb="31" eb="33">
      <t>ゴウケイ</t>
    </rPh>
    <rPh sb="34" eb="36">
      <t>イッチ</t>
    </rPh>
    <phoneticPr fontId="13"/>
  </si>
  <si>
    <t>・C-2に転記した項目の見積書が漏れなく添付されているか</t>
    <rPh sb="5" eb="7">
      <t>テンキ</t>
    </rPh>
    <rPh sb="9" eb="11">
      <t>コウモク</t>
    </rPh>
    <rPh sb="12" eb="15">
      <t>ミツモリショ</t>
    </rPh>
    <rPh sb="16" eb="17">
      <t>モ</t>
    </rPh>
    <rPh sb="20" eb="22">
      <t>テンプ</t>
    </rPh>
    <phoneticPr fontId="13"/>
  </si>
  <si>
    <t>・見積書が1社のみの場合、随意契約理由書（様式任意）を作成しているか（他の事業者に発注できない理由が明記されているか）</t>
    <rPh sb="35" eb="36">
      <t>ホカ</t>
    </rPh>
    <rPh sb="37" eb="40">
      <t>ジギョウシャ</t>
    </rPh>
    <rPh sb="41" eb="43">
      <t>ハッチュウ</t>
    </rPh>
    <rPh sb="47" eb="49">
      <t>リユウ</t>
    </rPh>
    <rPh sb="50" eb="52">
      <t>メイキ</t>
    </rPh>
    <phoneticPr fontId="13"/>
  </si>
  <si>
    <t>【過積載率 [%] が130%以上の場合】
・「⑤年間予測発電量 [kWh]」の数値の根拠資料（シミュレーション結果等）が「1:1」の場合と「過積載」の場合について、それぞれ添付されているか</t>
    <rPh sb="67" eb="69">
      <t>バアイ</t>
    </rPh>
    <phoneticPr fontId="13"/>
  </si>
  <si>
    <t>【過積載率 [%] が130%以上の場合】
・【確認事項】の欄にチェックがされているか</t>
    <rPh sb="30" eb="31">
      <t>ラン</t>
    </rPh>
    <phoneticPr fontId="13"/>
  </si>
  <si>
    <t>・契約形態について、利益等排除及び商取引上の問題点などがないことを確認しているか</t>
    <rPh sb="1" eb="3">
      <t>ケイヤク</t>
    </rPh>
    <rPh sb="3" eb="5">
      <t>ケイタイ</t>
    </rPh>
    <phoneticPr fontId="13"/>
  </si>
  <si>
    <t>・補助対象設備の設置場所などを図示した資料が添付されているか</t>
    <phoneticPr fontId="13"/>
  </si>
  <si>
    <t>・対象施設の位置が分かる地図が添付されているか（Google Mapsの航空写真などでよい）</t>
    <rPh sb="1" eb="5">
      <t>タイショウシセツ</t>
    </rPh>
    <rPh sb="6" eb="8">
      <t>イチ</t>
    </rPh>
    <rPh sb="9" eb="10">
      <t>ワ</t>
    </rPh>
    <rPh sb="12" eb="14">
      <t>チズ</t>
    </rPh>
    <rPh sb="15" eb="17">
      <t>テンプ</t>
    </rPh>
    <rPh sb="36" eb="38">
      <t>コウクウ</t>
    </rPh>
    <rPh sb="38" eb="40">
      <t>シャシン</t>
    </rPh>
    <phoneticPr fontId="13"/>
  </si>
  <si>
    <t>・3社以上の見積合わせが実施され、最低価格の業者を選定しているか（経済的な調達になっているか）</t>
    <rPh sb="33" eb="36">
      <t>ケイザイテキ</t>
    </rPh>
    <rPh sb="37" eb="39">
      <t>チョウタツ</t>
    </rPh>
    <phoneticPr fontId="13"/>
  </si>
  <si>
    <t>【補助対象経費入力チェック】</t>
    <phoneticPr fontId="13"/>
  </si>
  <si>
    <t>○</t>
    <phoneticPr fontId="13"/>
  </si>
  <si>
    <t>日</t>
    <rPh sb="0" eb="1">
      <t>ニチ</t>
    </rPh>
    <phoneticPr fontId="14"/>
  </si>
  <si>
    <t>月</t>
    <rPh sb="0" eb="1">
      <t>ツキ</t>
    </rPh>
    <phoneticPr fontId="14"/>
  </si>
  <si>
    <t>令和</t>
    <rPh sb="0" eb="2">
      <t>レイワ</t>
    </rPh>
    <phoneticPr fontId="14"/>
  </si>
  <si>
    <t>（サプライチェーン改革・生産拠点の国内投資も踏まえた脱炭素社会への転換支援事業）</t>
  </si>
  <si>
    <t>印</t>
    <rPh sb="0" eb="1">
      <t>イン</t>
    </rPh>
    <phoneticPr fontId="14"/>
  </si>
  <si>
    <t>法人の名称　</t>
  </si>
  <si>
    <t>　理事長　大塚　柳太郎　殿</t>
    <phoneticPr fontId="14"/>
  </si>
  <si>
    <t>一般財団法人環境イノベーション情報機構</t>
  </si>
  <si>
    <t>注３　本事業の内容について、環境省が説明会等で活用する場合がある。</t>
    <phoneticPr fontId="14"/>
  </si>
  <si>
    <t>注２　代理・代行申請は受付けない。</t>
    <phoneticPr fontId="14"/>
  </si>
  <si>
    <t>注１　記載欄が足りない場合は、適宜行を追加すること</t>
    <phoneticPr fontId="14"/>
  </si>
  <si>
    <t>＜６．事業実施に関連する事項＞</t>
  </si>
  <si>
    <t>＜４．事業の普及性＞</t>
  </si>
  <si>
    <t>【事業による直接効果（CO2削減効果、ランニングコスト削減額）】</t>
  </si>
  <si>
    <t>＜３．事業効果＞</t>
  </si>
  <si>
    <t>㎾</t>
    <phoneticPr fontId="14"/>
  </si>
  <si>
    <t>定格出力</t>
  </si>
  <si>
    <t>Ah・セル</t>
    <phoneticPr fontId="14"/>
  </si>
  <si>
    <t>定格容量</t>
  </si>
  <si>
    <t>蓄電容量</t>
  </si>
  <si>
    <t>【設備の導入に関する事項】</t>
  </si>
  <si>
    <t>＜２．事業の内容＞</t>
  </si>
  <si>
    <t>＜１．事業の目的＞</t>
  </si>
  <si>
    <t>〒</t>
    <phoneticPr fontId="14"/>
  </si>
  <si>
    <t>電子メールアドレス</t>
    <phoneticPr fontId="14"/>
  </si>
  <si>
    <t>FAX番号</t>
    <phoneticPr fontId="14"/>
  </si>
  <si>
    <t>電話番号</t>
    <phoneticPr fontId="14"/>
  </si>
  <si>
    <t>役職名</t>
    <phoneticPr fontId="14"/>
  </si>
  <si>
    <t>氏名</t>
    <rPh sb="0" eb="2">
      <t>シメイ</t>
    </rPh>
    <phoneticPr fontId="14"/>
  </si>
  <si>
    <t>担当者</t>
    <rPh sb="0" eb="3">
      <t>タントウシャ</t>
    </rPh>
    <phoneticPr fontId="14"/>
  </si>
  <si>
    <t>代表者</t>
    <rPh sb="0" eb="3">
      <t>ダイヒョウシャ</t>
    </rPh>
    <phoneticPr fontId="14"/>
  </si>
  <si>
    <t>事業名</t>
  </si>
  <si>
    <t>別紙１</t>
  </si>
  <si>
    <t>円</t>
    <rPh sb="0" eb="1">
      <t>エン</t>
    </rPh>
    <phoneticPr fontId="8"/>
  </si>
  <si>
    <t>敷地面積</t>
    <phoneticPr fontId="8"/>
  </si>
  <si>
    <t>建築面積</t>
    <phoneticPr fontId="8"/>
  </si>
  <si>
    <t>㎡</t>
    <phoneticPr fontId="8"/>
  </si>
  <si>
    <t>建物の所有権者</t>
    <phoneticPr fontId="8"/>
  </si>
  <si>
    <t>B-5</t>
    <phoneticPr fontId="13"/>
  </si>
  <si>
    <t>B-6</t>
    <phoneticPr fontId="13"/>
  </si>
  <si>
    <t>別添２ CO2削減量等計算表</t>
    <phoneticPr fontId="14"/>
  </si>
  <si>
    <t>別添1 導入量算出表</t>
    <rPh sb="6" eb="7">
      <t>リョウ</t>
    </rPh>
    <phoneticPr fontId="14"/>
  </si>
  <si>
    <t>別紙1 実施計画書</t>
    <rPh sb="0" eb="2">
      <t>ベッシ</t>
    </rPh>
    <rPh sb="4" eb="9">
      <t>ジッシケイカクショ</t>
    </rPh>
    <phoneticPr fontId="14"/>
  </si>
  <si>
    <r>
      <t>令和２年度</t>
    </r>
    <r>
      <rPr>
        <sz val="10"/>
        <color theme="1"/>
        <rFont val="游ゴシック"/>
        <family val="3"/>
        <charset val="128"/>
      </rPr>
      <t>二酸化炭素排出抑制対策事業費等補助金</t>
    </r>
    <phoneticPr fontId="13"/>
  </si>
  <si>
    <t>代表者の役職名</t>
    <rPh sb="4" eb="7">
      <t>ヤクショクメイ</t>
    </rPh>
    <phoneticPr fontId="13"/>
  </si>
  <si>
    <t>代表者の氏名</t>
    <phoneticPr fontId="13"/>
  </si>
  <si>
    <t>住所</t>
    <phoneticPr fontId="13"/>
  </si>
  <si>
    <t>※Excel・PowerPointファイルはPDF化して提出しないでください。</t>
    <phoneticPr fontId="13"/>
  </si>
  <si>
    <t>＊事業内容を表現した固有の（他の事業と区別できる）名称とすること</t>
    <rPh sb="6" eb="8">
      <t>ヒョウゲン</t>
    </rPh>
    <phoneticPr fontId="14"/>
  </si>
  <si>
    <t>住所</t>
    <phoneticPr fontId="8"/>
  </si>
  <si>
    <t>事業の主たる
実施場所</t>
    <phoneticPr fontId="8"/>
  </si>
  <si>
    <t>対象施設
の区分</t>
    <phoneticPr fontId="13"/>
  </si>
  <si>
    <t>需要家
の名称</t>
    <phoneticPr fontId="13"/>
  </si>
  <si>
    <t>地図</t>
    <rPh sb="0" eb="2">
      <t>チズ</t>
    </rPh>
    <phoneticPr fontId="8"/>
  </si>
  <si>
    <t>施設
の名称</t>
    <rPh sb="4" eb="6">
      <t>メイショウ</t>
    </rPh>
    <phoneticPr fontId="14"/>
  </si>
  <si>
    <t>業種
分類</t>
    <phoneticPr fontId="8"/>
  </si>
  <si>
    <t>土地の所有権者</t>
    <phoneticPr fontId="8"/>
  </si>
  <si>
    <t>事業実施部分の
土地・建物
の所有関係</t>
    <phoneticPr fontId="8"/>
  </si>
  <si>
    <t>中分類番号
（2桁）</t>
    <phoneticPr fontId="8"/>
  </si>
  <si>
    <t>小分類番号
（3桁）</t>
    <phoneticPr fontId="8"/>
  </si>
  <si>
    <t>＊実際に補助対象設備を設置する場所の施設の名称及び住所を記入すること
＊複数の地番にまたがっている場合、「施設の名称」「住所」に「～ほか」と記入し、「敷地面積」「建築面積」は合計の数値を記入すること</t>
    <rPh sb="4" eb="10">
      <t>ホジョタイショウセツビ</t>
    </rPh>
    <rPh sb="11" eb="13">
      <t>セッチ</t>
    </rPh>
    <rPh sb="21" eb="23">
      <t>メイショウ</t>
    </rPh>
    <rPh sb="23" eb="24">
      <t>オヨ</t>
    </rPh>
    <rPh sb="36" eb="38">
      <t>フクスウ</t>
    </rPh>
    <rPh sb="39" eb="41">
      <t>チバン</t>
    </rPh>
    <rPh sb="49" eb="51">
      <t>バアイ</t>
    </rPh>
    <rPh sb="53" eb="55">
      <t>シセツ</t>
    </rPh>
    <rPh sb="56" eb="58">
      <t>メイショウ</t>
    </rPh>
    <rPh sb="60" eb="62">
      <t>ジュウショ</t>
    </rPh>
    <rPh sb="70" eb="72">
      <t>キニュウ</t>
    </rPh>
    <rPh sb="81" eb="85">
      <t>ケンチクメンセキ</t>
    </rPh>
    <rPh sb="87" eb="89">
      <t>ゴウケイ</t>
    </rPh>
    <rPh sb="90" eb="92">
      <t>スウチ</t>
    </rPh>
    <rPh sb="93" eb="95">
      <t>キニュウ</t>
    </rPh>
    <phoneticPr fontId="14"/>
  </si>
  <si>
    <t>＊「【参照】産業分類番号一覧」のシートから該当する番号を選択すること</t>
    <phoneticPr fontId="8"/>
  </si>
  <si>
    <t>＊記入した内容が確認できる資料（土地・建物、会社・法人の登記事項証明書、賃貸借契約書　建築確認済証等）を適宜添付し、様式に転記した箇所にマーカーを引くなどして明示すること
＊他者が所有する土地の場合には、土地の使用契約期限を付記すること（太陽光発電設備の法定耐用年数期間に留意すること）</t>
    <phoneticPr fontId="8"/>
  </si>
  <si>
    <t>間接補助事業の区分</t>
    <rPh sb="7" eb="9">
      <t>クブン</t>
    </rPh>
    <phoneticPr fontId="13"/>
  </si>
  <si>
    <t>サプライチェーン対策のための国内投資促進事業費補助金（経済産業省）の交付の要件を満たす施設であり、同補助金の交付決定を受けた施設である
　※○の場合、交付決定通知書の写しを添付すること</t>
    <phoneticPr fontId="13"/>
  </si>
  <si>
    <t>住所</t>
    <rPh sb="0" eb="2">
      <t>ジュウショ</t>
    </rPh>
    <phoneticPr fontId="8"/>
  </si>
  <si>
    <t>＊共同事業者が複数いる場合は適宜欄を追加し、記入すること</t>
    <rPh sb="14" eb="16">
      <t>テキギ</t>
    </rPh>
    <phoneticPr fontId="8"/>
  </si>
  <si>
    <t>建設
の状況</t>
    <rPh sb="0" eb="2">
      <t>ケンセツ</t>
    </rPh>
    <rPh sb="4" eb="6">
      <t>ジョウキョウ</t>
    </rPh>
    <phoneticPr fontId="14"/>
  </si>
  <si>
    <t>①設備の概要</t>
    <rPh sb="1" eb="3">
      <t>セツビ</t>
    </rPh>
    <phoneticPr fontId="14"/>
  </si>
  <si>
    <t>太陽光発電設備</t>
    <phoneticPr fontId="8"/>
  </si>
  <si>
    <t>㎾h</t>
    <phoneticPr fontId="14"/>
  </si>
  <si>
    <t>パワーコンディショナー
の定格出力</t>
    <phoneticPr fontId="8"/>
  </si>
  <si>
    <t>太陽電池モジュール
の公称最大出力の合計値</t>
    <phoneticPr fontId="8"/>
  </si>
  <si>
    <t>別添１ 導入量算出表</t>
    <phoneticPr fontId="13"/>
  </si>
  <si>
    <t>別添２ CO2削減量等計算表</t>
    <rPh sb="0" eb="2">
      <t>ベッテン</t>
    </rPh>
    <rPh sb="7" eb="10">
      <t>サクゲンリョウ</t>
    </rPh>
    <rPh sb="10" eb="11">
      <t>ナド</t>
    </rPh>
    <rPh sb="11" eb="13">
      <t>ケイサン</t>
    </rPh>
    <rPh sb="13" eb="14">
      <t/>
    </rPh>
    <phoneticPr fontId="14"/>
  </si>
  <si>
    <t>導入する設備等に関する説明や技術的な特徴</t>
    <phoneticPr fontId="8"/>
  </si>
  <si>
    <t>　本補助金の交付を受けて導入する設備等については、平時において導入施設で一定割合を自家消費することが可能で、かつ停電時にも必要な電力を供給できる機能を有した太陽光発電設備等とします。</t>
    <phoneticPr fontId="8"/>
  </si>
  <si>
    <t>『建築設備耐震設計・施工指針　2014年版』（監修：独立行政法人建築研究所）</t>
    <phoneticPr fontId="8"/>
  </si>
  <si>
    <t>『JIS C 8955:2017 太陽電池アレイ用支持物の設計用荷重算出方法』</t>
    <phoneticPr fontId="8"/>
  </si>
  <si>
    <t>その他</t>
    <rPh sb="2" eb="3">
      <t>タ</t>
    </rPh>
    <phoneticPr fontId="8"/>
  </si>
  <si>
    <t>当該施設で補助対象設備を導入したことがある</t>
  </si>
  <si>
    <t>　事業開始後に上記のCO2削減効果の達成が難しい見込みとなった場合は、CO2削減効果の計算の過程での計算ミスなどが理由であっても、交付決定後も補助金の全部又は一部が受給できなくなったり、補助金の一部を返還する必要が生じたりすることもあり得ることを承諾の上、本計画を提出します。
　※CO2削減効果の算定に当たっては、一定の安全率を見込むことは可</t>
    <phoneticPr fontId="8"/>
  </si>
  <si>
    <t>＜５．事業の実施体制＞</t>
    <phoneticPr fontId="8"/>
  </si>
  <si>
    <t>【事業の実施スケジュール】</t>
    <phoneticPr fontId="8"/>
  </si>
  <si>
    <t>「事業の実施スケジュール」のとおり</t>
    <phoneticPr fontId="14"/>
  </si>
  <si>
    <t>【事業の実施体制】</t>
    <phoneticPr fontId="8"/>
  </si>
  <si>
    <t>「事業の実施体制表」のとおり</t>
    <phoneticPr fontId="14"/>
  </si>
  <si>
    <t>【資金計画】</t>
    <phoneticPr fontId="8"/>
  </si>
  <si>
    <t>「資金計画表」のとおり</t>
    <phoneticPr fontId="14"/>
  </si>
  <si>
    <t>＊補助対象外経費を含む、当該事業を遂行するために必要な経費（＝総事業費）を支払うために必要な資金の調達額・調達先（予定可）を記入すること</t>
    <rPh sb="6" eb="8">
      <t>ケイヒ</t>
    </rPh>
    <rPh sb="9" eb="10">
      <t>フク</t>
    </rPh>
    <rPh sb="43" eb="45">
      <t>ヒツヨウ</t>
    </rPh>
    <rPh sb="59" eb="60">
      <t>カ</t>
    </rPh>
    <phoneticPr fontId="8"/>
  </si>
  <si>
    <t>＊事業の実施体制について十分に確認した上で、資料を作成すること</t>
    <rPh sb="1" eb="3">
      <t>ジギョウ</t>
    </rPh>
    <rPh sb="4" eb="8">
      <t>ジッシタイセイ</t>
    </rPh>
    <rPh sb="12" eb="14">
      <t>ジュウブン</t>
    </rPh>
    <rPh sb="15" eb="17">
      <t>カクニン</t>
    </rPh>
    <rPh sb="19" eb="20">
      <t>ウエ</t>
    </rPh>
    <rPh sb="22" eb="24">
      <t>シリョウ</t>
    </rPh>
    <rPh sb="25" eb="27">
      <t>サクセイ</t>
    </rPh>
    <phoneticPr fontId="8"/>
  </si>
  <si>
    <t>本補助金の交付を受けた設備等について、固定価格買取制度による売電は行いません。</t>
    <phoneticPr fontId="8"/>
  </si>
  <si>
    <t>1週間の稼働日数：</t>
    <rPh sb="1" eb="3">
      <t>シュウカン</t>
    </rPh>
    <rPh sb="4" eb="6">
      <t>カドウ</t>
    </rPh>
    <rPh sb="6" eb="8">
      <t>ニッスウ</t>
    </rPh>
    <phoneticPr fontId="13"/>
  </si>
  <si>
    <t>1年間の稼働日数：</t>
    <phoneticPr fontId="13"/>
  </si>
  <si>
    <t>施設全体の
年間使用電力量：</t>
    <phoneticPr fontId="13"/>
  </si>
  <si>
    <t>数量</t>
    <phoneticPr fontId="13"/>
  </si>
  <si>
    <t>使用
時間
[h]</t>
    <phoneticPr fontId="13"/>
  </si>
  <si>
    <t>エリア名</t>
    <rPh sb="3" eb="4">
      <t>メイ</t>
    </rPh>
    <phoneticPr fontId="9"/>
  </si>
  <si>
    <t>再エネ導入量の目安：</t>
    <phoneticPr fontId="13"/>
  </si>
  <si>
    <t>蓄電池容量の目安：</t>
    <phoneticPr fontId="13"/>
  </si>
  <si>
    <t>特定負荷を賄うために
必要な再エネ規模
の目安：</t>
    <phoneticPr fontId="13"/>
  </si>
  <si>
    <t>自家消費できる
再エネ規模の目安：</t>
    <phoneticPr fontId="13"/>
  </si>
  <si>
    <t>特定負荷を賄うために
必要な蓄電池容量
の目安：</t>
    <phoneticPr fontId="13"/>
  </si>
  <si>
    <t>自家消費分を賄える
蓄電池容量の目安：</t>
    <phoneticPr fontId="13"/>
  </si>
  <si>
    <t>同施設に導入済みの再エネの規模：
※新規に導入する場合は"0"と記入すること</t>
    <phoneticPr fontId="13"/>
  </si>
  <si>
    <t>④蓄電システム部安全基準
※リチウムイオン蓄電池部を使用した蓄電システムのみ</t>
    <phoneticPr fontId="13"/>
  </si>
  <si>
    <t>⑤震災対策基準
※リチウムイオン蓄電池部を使用した蓄電システムのみ</t>
    <phoneticPr fontId="13"/>
  </si>
  <si>
    <t>Ah・セル</t>
    <phoneticPr fontId="13"/>
  </si>
  <si>
    <t>L</t>
    <phoneticPr fontId="13"/>
  </si>
  <si>
    <t>蓄電池の定格容量：</t>
    <phoneticPr fontId="13"/>
  </si>
  <si>
    <t>蓄電池の定格出力：</t>
    <phoneticPr fontId="13"/>
  </si>
  <si>
    <t>蓄電池の区分：</t>
    <phoneticPr fontId="13"/>
  </si>
  <si>
    <t>蓄電池の保証年数：</t>
    <phoneticPr fontId="13"/>
  </si>
  <si>
    <t>同施設に導入済みの自家発電設備の出力：
※自家発電設備が無い場合は"0"と記入すること</t>
    <phoneticPr fontId="13"/>
  </si>
  <si>
    <t>常時備蓄している自家発電設備用燃料：
※自家発電設備が無い場合は"0"と記入すること</t>
    <phoneticPr fontId="13"/>
  </si>
  <si>
    <t>円/kWh</t>
    <phoneticPr fontId="13"/>
  </si>
  <si>
    <t>円/kW</t>
    <phoneticPr fontId="13"/>
  </si>
  <si>
    <t>確認欄</t>
    <phoneticPr fontId="13"/>
  </si>
  <si>
    <t>【住宅用は選択必須（産業用では選択不要）】蓄電池の登録要件</t>
    <rPh sb="5" eb="7">
      <t>センタク</t>
    </rPh>
    <rPh sb="7" eb="9">
      <t>ヒッス</t>
    </rPh>
    <rPh sb="10" eb="13">
      <t>サンギョウヨウ</t>
    </rPh>
    <rPh sb="15" eb="17">
      <t>センタク</t>
    </rPh>
    <rPh sb="17" eb="19">
      <t>フヨウ</t>
    </rPh>
    <phoneticPr fontId="13"/>
  </si>
  <si>
    <t>【蓄電池の登録要件判定】</t>
    <rPh sb="9" eb="11">
      <t>ハンテイ</t>
    </rPh>
    <phoneticPr fontId="13"/>
  </si>
  <si>
    <t>蓄電容量１kWhあたり6.0万円</t>
    <phoneticPr fontId="13"/>
  </si>
  <si>
    <t>蓄電容量１kWhあたり6.6万円</t>
    <phoneticPr fontId="13"/>
  </si>
  <si>
    <t>蓄電容量１kWhあたり7.2万円</t>
    <phoneticPr fontId="13"/>
  </si>
  <si>
    <t>蓄電容量１kWhあたり7.8万円</t>
    <phoneticPr fontId="13"/>
  </si>
  <si>
    <t>蓄電容量１kWhあたり8.4万円</t>
    <phoneticPr fontId="13"/>
  </si>
  <si>
    <t>蓄電容量１kWhあたり9.0万円</t>
    <phoneticPr fontId="13"/>
  </si>
  <si>
    <t>目標価格以下か</t>
    <phoneticPr fontId="13"/>
  </si>
  <si>
    <t>規格 (メーカー名、型番、出力・容量等)</t>
    <rPh sb="0" eb="2">
      <t>キカク</t>
    </rPh>
    <rPh sb="10" eb="12">
      <t>カタバン</t>
    </rPh>
    <rPh sb="13" eb="15">
      <t>シュツリョク</t>
    </rPh>
    <rPh sb="16" eb="18">
      <t>ヨウリョウ</t>
    </rPh>
    <rPh sb="18" eb="19">
      <t>トウ</t>
    </rPh>
    <phoneticPr fontId="14"/>
  </si>
  <si>
    <t>※「C-2 経費内訳表」に基づき、記入すること</t>
    <phoneticPr fontId="13"/>
  </si>
  <si>
    <t>本補助金で導入する蓄電池は当該施設で使用できるように固定して設置し、災害時に転倒・浸水等により破損しないように必要な固定措置を講じる：</t>
    <phoneticPr fontId="13"/>
  </si>
  <si>
    <t>原則として、系統からの充電は行わず、太陽光発電設備によって発電した電気を蓄電 するものであり、平時において充放電を繰り返すことを前提とした蓄電池設備である：</t>
    <phoneticPr fontId="13"/>
  </si>
  <si>
    <t>規格※
 (メーカー名、型番等)</t>
    <phoneticPr fontId="13"/>
  </si>
  <si>
    <t>合計金額（税抜）※</t>
    <rPh sb="0" eb="2">
      <t>ゴウケイ</t>
    </rPh>
    <phoneticPr fontId="13"/>
  </si>
  <si>
    <t>【住宅用の場合】蓄電容量1kWhあたりのシステム費</t>
    <phoneticPr fontId="13"/>
  </si>
  <si>
    <t>【産業用の場合】定格出力1kWあたりのシステム費</t>
    <phoneticPr fontId="13"/>
  </si>
  <si>
    <t>【蓄電池判定】</t>
    <rPh sb="1" eb="4">
      <t>チクデンチ</t>
    </rPh>
    <rPh sb="4" eb="6">
      <t>ハンテイ</t>
    </rPh>
    <phoneticPr fontId="13"/>
  </si>
  <si>
    <t>※補助対象経費として蓄電池を導入しない場合（補助対象外経費で蓄電池を導入する場合を含む）は、網掛け部分の〈本補助事業で導入する蓄電池の規模・容量〉は空欄とすること</t>
    <rPh sb="1" eb="3">
      <t>ホジョ</t>
    </rPh>
    <rPh sb="3" eb="5">
      <t>タイショウ</t>
    </rPh>
    <rPh sb="5" eb="7">
      <t>ケイヒ</t>
    </rPh>
    <rPh sb="10" eb="13">
      <t>チクデンチ</t>
    </rPh>
    <rPh sb="14" eb="16">
      <t>ドウニュウ</t>
    </rPh>
    <rPh sb="19" eb="21">
      <t>バアイ</t>
    </rPh>
    <rPh sb="22" eb="29">
      <t>ホジョタイショウガイケイヒ</t>
    </rPh>
    <rPh sb="30" eb="33">
      <t>チクデンチ</t>
    </rPh>
    <rPh sb="34" eb="36">
      <t>ドウニュウ</t>
    </rPh>
    <rPh sb="38" eb="40">
      <t>バアイ</t>
    </rPh>
    <rPh sb="41" eb="42">
      <t>フク</t>
    </rPh>
    <rPh sb="46" eb="48">
      <t>アミカ</t>
    </rPh>
    <rPh sb="49" eb="51">
      <t>ブブン</t>
    </rPh>
    <rPh sb="74" eb="76">
      <t>クウラン</t>
    </rPh>
    <phoneticPr fontId="13"/>
  </si>
  <si>
    <t>間接補助事業
の区分：</t>
    <rPh sb="0" eb="2">
      <t>カンセツ</t>
    </rPh>
    <rPh sb="2" eb="4">
      <t>ホジョ</t>
    </rPh>
    <rPh sb="4" eb="6">
      <t>ジギョウ</t>
    </rPh>
    <rPh sb="8" eb="10">
      <t>クブン</t>
    </rPh>
    <phoneticPr fontId="8"/>
  </si>
  <si>
    <t>間接補助事業の区分：</t>
    <phoneticPr fontId="13"/>
  </si>
  <si>
    <t>間接補助事業の区分：</t>
    <rPh sb="7" eb="9">
      <t>クブン</t>
    </rPh>
    <phoneticPr fontId="13"/>
  </si>
  <si>
    <t>ランニングコスト削減額の算定方法：</t>
    <rPh sb="8" eb="10">
      <t>サクゲン</t>
    </rPh>
    <rPh sb="10" eb="11">
      <t>ガク</t>
    </rPh>
    <rPh sb="12" eb="14">
      <t>サンテイ</t>
    </rPh>
    <rPh sb="14" eb="16">
      <t>ホウホウ</t>
    </rPh>
    <phoneticPr fontId="13"/>
  </si>
  <si>
    <t>太陽光発電（蓄電池を含む）</t>
    <phoneticPr fontId="13"/>
  </si>
  <si>
    <t>太陽光発電（蓄電池を含まない）</t>
    <phoneticPr fontId="13"/>
  </si>
  <si>
    <t>発注（契約）
予定日：</t>
    <phoneticPr fontId="13"/>
  </si>
  <si>
    <t>支払完了
予定日：</t>
    <rPh sb="0" eb="2">
      <t>シハライ</t>
    </rPh>
    <rPh sb="2" eb="4">
      <t>カンリョウ</t>
    </rPh>
    <rPh sb="5" eb="8">
      <t>ヨテイビ</t>
    </rPh>
    <phoneticPr fontId="13"/>
  </si>
  <si>
    <t>サプライチェーン改革・生産拠点の国内投資も踏まえた脱炭素社会への
転換支援事業　経費内訳</t>
    <phoneticPr fontId="9"/>
  </si>
  <si>
    <t>本補助事業で導入する蓄電池の定格出力：</t>
    <rPh sb="0" eb="1">
      <t>ホン</t>
    </rPh>
    <rPh sb="1" eb="3">
      <t>ホジョ</t>
    </rPh>
    <rPh sb="3" eb="5">
      <t>ジギョウ</t>
    </rPh>
    <rPh sb="6" eb="8">
      <t>ドウニュウ</t>
    </rPh>
    <phoneticPr fontId="8"/>
  </si>
  <si>
    <t>本補助事業で導入する蓄電池の蓄電容量：</t>
    <rPh sb="0" eb="1">
      <t>ホン</t>
    </rPh>
    <rPh sb="1" eb="3">
      <t>ホジョ</t>
    </rPh>
    <rPh sb="3" eb="5">
      <t>ジギョウ</t>
    </rPh>
    <rPh sb="6" eb="8">
      <t>ドウニュウ</t>
    </rPh>
    <rPh sb="10" eb="13">
      <t>チクデンチ</t>
    </rPh>
    <rPh sb="14" eb="16">
      <t>チクデン</t>
    </rPh>
    <rPh sb="16" eb="18">
      <t>ヨウリョウ</t>
    </rPh>
    <phoneticPr fontId="8"/>
  </si>
  <si>
    <t>本補助事業で導入する蓄電池の区分：</t>
    <rPh sb="0" eb="1">
      <t>ホン</t>
    </rPh>
    <rPh sb="1" eb="3">
      <t>ホジョ</t>
    </rPh>
    <rPh sb="3" eb="5">
      <t>ジギョウ</t>
    </rPh>
    <rPh sb="6" eb="8">
      <t>ドウニュウ</t>
    </rPh>
    <rPh sb="10" eb="13">
      <t>チクデンチ</t>
    </rPh>
    <rPh sb="14" eb="16">
      <t>クブン</t>
    </rPh>
    <phoneticPr fontId="8"/>
  </si>
  <si>
    <t>本補助事業で導入する太陽光発電設備の規模：</t>
    <rPh sb="0" eb="1">
      <t>ホン</t>
    </rPh>
    <rPh sb="1" eb="3">
      <t>ホジョ</t>
    </rPh>
    <rPh sb="3" eb="5">
      <t>ジギョウ</t>
    </rPh>
    <rPh sb="6" eb="8">
      <t>ドウニュウ</t>
    </rPh>
    <rPh sb="10" eb="13">
      <t>タイヨウコウ</t>
    </rPh>
    <rPh sb="13" eb="15">
      <t>ハツデン</t>
    </rPh>
    <rPh sb="15" eb="17">
      <t>セツビ</t>
    </rPh>
    <rPh sb="18" eb="20">
      <t>キボ</t>
    </rPh>
    <phoneticPr fontId="8"/>
  </si>
  <si>
    <t>所要経費</t>
    <phoneticPr fontId="13"/>
  </si>
  <si>
    <t>(1) 総事業費</t>
    <rPh sb="4" eb="8">
      <t>ソウジギョウヒ</t>
    </rPh>
    <phoneticPr fontId="9"/>
  </si>
  <si>
    <t>※補助対象外経費を含んだ金額</t>
    <phoneticPr fontId="13"/>
  </si>
  <si>
    <t>(3) 差引額</t>
    <rPh sb="4" eb="6">
      <t>サシヒキ</t>
    </rPh>
    <rPh sb="6" eb="7">
      <t>ガク</t>
    </rPh>
    <phoneticPr fontId="9"/>
  </si>
  <si>
    <t>※(1)-(2)</t>
    <phoneticPr fontId="13"/>
  </si>
  <si>
    <t>(5) 補助対象外経費</t>
    <rPh sb="4" eb="6">
      <t>ホジョ</t>
    </rPh>
    <rPh sb="6" eb="8">
      <t>タイショウ</t>
    </rPh>
    <rPh sb="8" eb="9">
      <t>ガイ</t>
    </rPh>
    <rPh sb="9" eb="11">
      <t>ケイヒ</t>
    </rPh>
    <phoneticPr fontId="9"/>
  </si>
  <si>
    <t>(6) 基準額</t>
    <rPh sb="4" eb="6">
      <t>キジュン</t>
    </rPh>
    <rPh sb="6" eb="7">
      <t>ガク</t>
    </rPh>
    <phoneticPr fontId="9"/>
  </si>
  <si>
    <t>(6-1) 太陽光発電設備の基準額</t>
    <rPh sb="6" eb="13">
      <t>タイヨウコウハツデンセツビ</t>
    </rPh>
    <rPh sb="14" eb="16">
      <t>キジュン</t>
    </rPh>
    <rPh sb="16" eb="17">
      <t>ガク</t>
    </rPh>
    <phoneticPr fontId="9"/>
  </si>
  <si>
    <t>(6-2) 蓄電池の基準額</t>
    <rPh sb="6" eb="9">
      <t>チクデンチ</t>
    </rPh>
    <rPh sb="10" eb="12">
      <t>キジュン</t>
    </rPh>
    <rPh sb="12" eb="13">
      <t>ガク</t>
    </rPh>
    <phoneticPr fontId="9"/>
  </si>
  <si>
    <t>(6-3) 採択額</t>
    <rPh sb="6" eb="8">
      <t>サイタク</t>
    </rPh>
    <rPh sb="8" eb="9">
      <t>ガク</t>
    </rPh>
    <phoneticPr fontId="9"/>
  </si>
  <si>
    <t>(7) 選定額</t>
    <rPh sb="4" eb="6">
      <t>センテイ</t>
    </rPh>
    <rPh sb="6" eb="7">
      <t>ガク</t>
    </rPh>
    <phoneticPr fontId="9"/>
  </si>
  <si>
    <t>(8) 補助基本額</t>
    <rPh sb="4" eb="6">
      <t>ホジョ</t>
    </rPh>
    <rPh sb="6" eb="8">
      <t>キホン</t>
    </rPh>
    <rPh sb="8" eb="9">
      <t>ガク</t>
    </rPh>
    <phoneticPr fontId="9"/>
  </si>
  <si>
    <t>(9) 補助金所要額</t>
    <rPh sb="4" eb="7">
      <t>ホジョキン</t>
    </rPh>
    <rPh sb="7" eb="9">
      <t>ショヨウ</t>
    </rPh>
    <rPh sb="9" eb="10">
      <t>ガク</t>
    </rPh>
    <phoneticPr fontId="9"/>
  </si>
  <si>
    <t>※(4)と(6)を比較して少ない方の額</t>
    <phoneticPr fontId="13"/>
  </si>
  <si>
    <t>※(3)と(7)を比較して少ない方の額</t>
    <phoneticPr fontId="13"/>
  </si>
  <si>
    <t>※(8) を千円未満切り捨て、上限1.2億円</t>
    <phoneticPr fontId="13"/>
  </si>
  <si>
    <t>規格 (メーカー名、型番、出力・容量等)</t>
    <rPh sb="0" eb="2">
      <t>キカク</t>
    </rPh>
    <rPh sb="8" eb="9">
      <t>メイ</t>
    </rPh>
    <rPh sb="10" eb="12">
      <t>カタバン</t>
    </rPh>
    <rPh sb="13" eb="15">
      <t>シュツリョク</t>
    </rPh>
    <rPh sb="16" eb="18">
      <t>ヨウリョウ</t>
    </rPh>
    <rPh sb="18" eb="19">
      <t>トウ</t>
    </rPh>
    <phoneticPr fontId="14"/>
  </si>
  <si>
    <t>B-11のとおり</t>
    <phoneticPr fontId="8"/>
  </si>
  <si>
    <t>蓄電池</t>
    <rPh sb="0" eb="3">
      <t>チクデンチ</t>
    </rPh>
    <phoneticPr fontId="8"/>
  </si>
  <si>
    <t>昼間（06:00～18:00）</t>
    <rPh sb="0" eb="1">
      <t>ヒル</t>
    </rPh>
    <rPh sb="1" eb="2">
      <t>カン</t>
    </rPh>
    <phoneticPr fontId="9"/>
  </si>
  <si>
    <t>夜間（18:00～06:00）</t>
    <rPh sb="0" eb="2">
      <t>ヤカン</t>
    </rPh>
    <phoneticPr fontId="9"/>
  </si>
  <si>
    <t>「(9) 補助金所要額」
・事業区分や設備の容量に応じた、正しい金額が算定されているか</t>
    <phoneticPr fontId="13"/>
  </si>
  <si>
    <t>「補助対象設備の設置に係る耐震安全性等」
・一つ以上、チェックされているか</t>
    <phoneticPr fontId="13"/>
  </si>
  <si>
    <t>・業種分類に応じた中分類番号（2桁）・小分類番号（3桁）が選択されているか</t>
    <phoneticPr fontId="13"/>
  </si>
  <si>
    <t>〈特定負荷表〉
・停電時に必要な機器がリストアップされているか（空欄は不可）
・本補助金で導入する太陽光発電設備等で「特定負荷表」にリストアップした機器を稼働させられるか
・記入した数値等がB-3と整合しているか（B-3は「特定負荷表」を系統別に分解したもの）</t>
    <rPh sb="9" eb="12">
      <t>テイデンジ</t>
    </rPh>
    <rPh sb="13" eb="15">
      <t>ヒツヨウ</t>
    </rPh>
    <rPh sb="16" eb="18">
      <t>キキ</t>
    </rPh>
    <rPh sb="32" eb="34">
      <t>クウラン</t>
    </rPh>
    <rPh sb="35" eb="37">
      <t>フカ</t>
    </rPh>
    <rPh sb="40" eb="44">
      <t>ホンホジョキン</t>
    </rPh>
    <rPh sb="45" eb="47">
      <t>ドウニュウ</t>
    </rPh>
    <rPh sb="49" eb="56">
      <t>タイヨウコウハツデンセツビ</t>
    </rPh>
    <rPh sb="56" eb="57">
      <t>トウ</t>
    </rPh>
    <rPh sb="77" eb="79">
      <t>カドウ</t>
    </rPh>
    <rPh sb="87" eb="89">
      <t>キニュウ</t>
    </rPh>
    <rPh sb="91" eb="93">
      <t>スウチ</t>
    </rPh>
    <rPh sb="93" eb="94">
      <t>トウ</t>
    </rPh>
    <rPh sb="99" eb="101">
      <t>セイゴウ</t>
    </rPh>
    <rPh sb="119" eb="122">
      <t>ケイトウベツ</t>
    </rPh>
    <rPh sb="123" eb="125">
      <t>ブンカイ</t>
    </rPh>
    <phoneticPr fontId="13"/>
  </si>
  <si>
    <t>・【消費電力判定】で"○"が表示されているか</t>
    <rPh sb="14" eb="16">
      <t>ヒョウジ</t>
    </rPh>
    <phoneticPr fontId="13"/>
  </si>
  <si>
    <t>【過積載率 [%] が130%以上の場合】
・「1：1」「過積載」の両方の欄に漏れなく記入され、【過積載判定】に2つとも"○"が付いているか</t>
    <rPh sb="29" eb="32">
      <t>カセキサイ</t>
    </rPh>
    <rPh sb="34" eb="36">
      <t>リョウホウ</t>
    </rPh>
    <rPh sb="37" eb="38">
      <t>ラン</t>
    </rPh>
    <rPh sb="43" eb="45">
      <t>キニュウ</t>
    </rPh>
    <phoneticPr fontId="13"/>
  </si>
  <si>
    <t>・【補助対象経費入力チェック】に"○"が表示されているか</t>
    <rPh sb="2" eb="4">
      <t>ホジョ</t>
    </rPh>
    <rPh sb="4" eb="6">
      <t>タイショウ</t>
    </rPh>
    <rPh sb="6" eb="8">
      <t>ケイヒ</t>
    </rPh>
    <rPh sb="8" eb="10">
      <t>ニュウリョク</t>
    </rPh>
    <rPh sb="20" eb="22">
      <t>ヒョウジ</t>
    </rPh>
    <phoneticPr fontId="7"/>
  </si>
  <si>
    <t>・記入内容がC-3の見積書と整合しているか</t>
    <rPh sb="1" eb="3">
      <t>キニュウ</t>
    </rPh>
    <rPh sb="3" eb="5">
      <t>ナイヨウ</t>
    </rPh>
    <rPh sb="10" eb="13">
      <t>ミツモリショ</t>
    </rPh>
    <rPh sb="14" eb="16">
      <t>セイゴウ</t>
    </rPh>
    <phoneticPr fontId="13"/>
  </si>
  <si>
    <t>「資金計画に関する詳細説明」
・該当する項目に"○"を付けたうえで、詳細説明の欄に記入され、根拠資料が適宜添付されているか</t>
    <rPh sb="51" eb="53">
      <t>テキギ</t>
    </rPh>
    <rPh sb="53" eb="55">
      <t>テンプ</t>
    </rPh>
    <phoneticPr fontId="13"/>
  </si>
  <si>
    <t>・収録するデータと印刷して提出する書類が同じものであることを確認してから提出すること</t>
    <rPh sb="1" eb="3">
      <t>シュウロク</t>
    </rPh>
    <rPh sb="9" eb="11">
      <t>インサツ</t>
    </rPh>
    <rPh sb="13" eb="15">
      <t>テイシュツ</t>
    </rPh>
    <rPh sb="17" eb="19">
      <t>ショルイ</t>
    </rPh>
    <rPh sb="20" eb="21">
      <t>オナ</t>
    </rPh>
    <phoneticPr fontId="13"/>
  </si>
  <si>
    <t>・見積書に日付・宛名等が記載されているか</t>
    <rPh sb="5" eb="7">
      <t>ヒヅケ</t>
    </rPh>
    <rPh sb="8" eb="10">
      <t>テイシュツ</t>
    </rPh>
    <rPh sb="10" eb="11">
      <t>サキ</t>
    </rPh>
    <rPh sb="11" eb="12">
      <t>トウ</t>
    </rPh>
    <rPh sb="13" eb="15">
      <t>キサイ</t>
    </rPh>
    <phoneticPr fontId="13"/>
  </si>
  <si>
    <t>・「間接補助事業の区分」に応じた"○"・"―"が選択され、正しい事業区分が選択されているか</t>
    <phoneticPr fontId="13"/>
  </si>
  <si>
    <t>日/年</t>
    <rPh sb="0" eb="1">
      <t>ニチ</t>
    </rPh>
    <rPh sb="2" eb="3">
      <t>ネン</t>
    </rPh>
    <phoneticPr fontId="13"/>
  </si>
  <si>
    <t>日/週</t>
    <rPh sb="0" eb="1">
      <t>ニチ</t>
    </rPh>
    <rPh sb="2" eb="3">
      <t>シュウ</t>
    </rPh>
    <phoneticPr fontId="13"/>
  </si>
  <si>
    <t>　　所在地（住所）</t>
    <phoneticPr fontId="8"/>
  </si>
  <si>
    <t>担当者②</t>
    <rPh sb="0" eb="3">
      <t>タントウシャ</t>
    </rPh>
    <phoneticPr fontId="13"/>
  </si>
  <si>
    <t>竣工
年月</t>
    <rPh sb="0" eb="2">
      <t>シュンコウ</t>
    </rPh>
    <rPh sb="3" eb="5">
      <t>ネンゲツ</t>
    </rPh>
    <phoneticPr fontId="14"/>
  </si>
  <si>
    <t xml:space="preserve"> 本補助金の交付を受けて導入する設備等については、次の基準に基づき、評価・施工を実施します。</t>
    <phoneticPr fontId="8"/>
  </si>
  <si>
    <t>代表
申請者</t>
    <rPh sb="0" eb="2">
      <t>ダイヒョウ</t>
    </rPh>
    <rPh sb="3" eb="6">
      <t>シンセイシャ</t>
    </rPh>
    <phoneticPr fontId="13"/>
  </si>
  <si>
    <t>共同
申請者①</t>
    <rPh sb="0" eb="2">
      <t>キョウドウ</t>
    </rPh>
    <rPh sb="3" eb="6">
      <t>シンセイシャ</t>
    </rPh>
    <phoneticPr fontId="13"/>
  </si>
  <si>
    <t>共同
申請者②</t>
    <rPh sb="0" eb="2">
      <t>キョウドウ</t>
    </rPh>
    <rPh sb="3" eb="6">
      <t>シンセイシャ</t>
    </rPh>
    <phoneticPr fontId="13"/>
  </si>
  <si>
    <t>補助金の名称</t>
    <phoneticPr fontId="8"/>
  </si>
  <si>
    <t>調整の進捗状況</t>
  </si>
  <si>
    <t>【補助対象設備の設置に係る耐震安全性等】
（内容を確認の上、"〇"または”－”を選択すること。複数選択可）</t>
    <phoneticPr fontId="14"/>
  </si>
  <si>
    <r>
      <t>【確認事項】（内容を確認の上、"</t>
    </r>
    <r>
      <rPr>
        <sz val="10"/>
        <color theme="1"/>
        <rFont val="Segoe UI Symbol"/>
        <family val="3"/>
      </rPr>
      <t>✔</t>
    </r>
    <r>
      <rPr>
        <sz val="10"/>
        <color theme="1"/>
        <rFont val="游ゴシック"/>
        <family val="3"/>
        <charset val="128"/>
        <scheme val="minor"/>
      </rPr>
      <t>"を選択すること）</t>
    </r>
    <phoneticPr fontId="8"/>
  </si>
  <si>
    <r>
      <t>【固定価格買取制度】（内容を確認の上、"</t>
    </r>
    <r>
      <rPr>
        <sz val="10"/>
        <color theme="1"/>
        <rFont val="Segoe UI Symbol"/>
        <family val="3"/>
      </rPr>
      <t>✔</t>
    </r>
    <r>
      <rPr>
        <sz val="10"/>
        <color theme="1"/>
        <rFont val="游ゴシック"/>
        <family val="3"/>
        <charset val="128"/>
        <scheme val="minor"/>
      </rPr>
      <t>"を選択すること）</t>
    </r>
    <phoneticPr fontId="14"/>
  </si>
  <si>
    <t>対策の内容</t>
    <rPh sb="0" eb="2">
      <t>タイサク</t>
    </rPh>
    <rPh sb="3" eb="5">
      <t>ナイヨウ</t>
    </rPh>
    <phoneticPr fontId="13"/>
  </si>
  <si>
    <t>具体的な実施状況</t>
    <phoneticPr fontId="13"/>
  </si>
  <si>
    <t>1-1</t>
    <phoneticPr fontId="13"/>
  </si>
  <si>
    <t>2-1</t>
    <phoneticPr fontId="13"/>
  </si>
  <si>
    <t>2-2</t>
    <phoneticPr fontId="13"/>
  </si>
  <si>
    <t>2-3</t>
    <phoneticPr fontId="13"/>
  </si>
  <si>
    <t>2-4</t>
    <phoneticPr fontId="13"/>
  </si>
  <si>
    <t>当該施設で補助対象設備を初めて導入する</t>
    <phoneticPr fontId="13"/>
  </si>
  <si>
    <t>3-1</t>
    <phoneticPr fontId="13"/>
  </si>
  <si>
    <t>3-2</t>
    <phoneticPr fontId="13"/>
  </si>
  <si>
    <t>4-1</t>
    <phoneticPr fontId="13"/>
  </si>
  <si>
    <t>6-1</t>
    <phoneticPr fontId="13"/>
  </si>
  <si>
    <t>①当該補助金以外の国の補助金等に応募している</t>
    <phoneticPr fontId="13"/>
  </si>
  <si>
    <t>②当該補助金以外の国の補助金等に応募を予定している</t>
    <phoneticPr fontId="13"/>
  </si>
  <si>
    <t>③該当なし</t>
  </si>
  <si>
    <t>＊系統連携に係る電力会社との調整、蓄電池の設置に係る消防署への届出など</t>
  </si>
  <si>
    <t>6-2</t>
    <phoneticPr fontId="13"/>
  </si>
  <si>
    <t>①事業遂行上、許認可、権利関係等関係者間の調整が必要である</t>
  </si>
  <si>
    <t>②該当なし</t>
    <phoneticPr fontId="13"/>
  </si>
  <si>
    <t>6-3</t>
    <phoneticPr fontId="13"/>
  </si>
  <si>
    <t>①事業実施により発生の恐れがある環境問題等に対策を講じ、問題が起こらないようにします。</t>
    <phoneticPr fontId="13"/>
  </si>
  <si>
    <t>＊該当する場合、加盟していることが確認できる資料を添付すること
cf. 環境省 グリーン・バリューチェーンプラットフォーム
http://www.env.go.jp/earth/ondanka/supply_chain/gvc/intr_trends.html#no09</t>
  </si>
  <si>
    <t>6-4</t>
    <phoneticPr fontId="13"/>
  </si>
  <si>
    <t>②補助金の代表申請者は「RE100」に加盟していない</t>
    <phoneticPr fontId="13"/>
  </si>
  <si>
    <t>余剰電力について：</t>
  </si>
  <si>
    <t>余剰電力は</t>
    <rPh sb="0" eb="4">
      <t>ヨジョウデンリョク</t>
    </rPh>
    <phoneticPr fontId="13"/>
  </si>
  <si>
    <t>発生する見込みであり、売電する</t>
    <phoneticPr fontId="13"/>
  </si>
  <si>
    <t>発生する見込みだが、売電しない</t>
    <phoneticPr fontId="13"/>
  </si>
  <si>
    <t>発生しない見込みである</t>
    <phoneticPr fontId="13"/>
  </si>
  <si>
    <t>定格出力１kWあたり15.0万円</t>
    <rPh sb="0" eb="2">
      <t>テイカク</t>
    </rPh>
    <phoneticPr fontId="4"/>
  </si>
  <si>
    <t>法人
番号</t>
    <rPh sb="3" eb="5">
      <t>バンゴウ</t>
    </rPh>
    <phoneticPr fontId="13"/>
  </si>
  <si>
    <t>設立
年月日</t>
    <rPh sb="0" eb="2">
      <t>セツリツ</t>
    </rPh>
    <rPh sb="3" eb="6">
      <t>ネンガッピ</t>
    </rPh>
    <phoneticPr fontId="13"/>
  </si>
  <si>
    <t>事業
内容</t>
    <rPh sb="0" eb="2">
      <t>ジギョウ</t>
    </rPh>
    <rPh sb="3" eb="5">
      <t>ナイヨウ</t>
    </rPh>
    <phoneticPr fontId="13"/>
  </si>
  <si>
    <t>〈1. 基礎情報〉</t>
    <rPh sb="4" eb="8">
      <t>キソジョウホウ</t>
    </rPh>
    <phoneticPr fontId="13"/>
  </si>
  <si>
    <t>1-a</t>
    <phoneticPr fontId="13"/>
  </si>
  <si>
    <t>1-b</t>
    <phoneticPr fontId="13"/>
  </si>
  <si>
    <t>1-c</t>
    <phoneticPr fontId="13"/>
  </si>
  <si>
    <t>1-a の根拠：</t>
    <phoneticPr fontId="13"/>
  </si>
  <si>
    <t>1-b の根拠：</t>
    <phoneticPr fontId="13"/>
  </si>
  <si>
    <t>1-c の根拠：</t>
    <phoneticPr fontId="13"/>
  </si>
  <si>
    <t>2-a</t>
    <phoneticPr fontId="13"/>
  </si>
  <si>
    <t>2-b</t>
    <phoneticPr fontId="13"/>
  </si>
  <si>
    <t>3-a</t>
    <phoneticPr fontId="13"/>
  </si>
  <si>
    <t>3-b</t>
    <phoneticPr fontId="13"/>
  </si>
  <si>
    <t>3-c</t>
    <phoneticPr fontId="13"/>
  </si>
  <si>
    <t>3-d</t>
    <phoneticPr fontId="13"/>
  </si>
  <si>
    <t>3-e</t>
    <phoneticPr fontId="13"/>
  </si>
  <si>
    <t>3-f</t>
    <phoneticPr fontId="13"/>
  </si>
  <si>
    <t>4-a</t>
    <phoneticPr fontId="13"/>
  </si>
  <si>
    <t>4-b</t>
    <phoneticPr fontId="13"/>
  </si>
  <si>
    <t>4-c</t>
    <phoneticPr fontId="13"/>
  </si>
  <si>
    <t>4-d</t>
    <phoneticPr fontId="13"/>
  </si>
  <si>
    <t>4-e</t>
    <phoneticPr fontId="13"/>
  </si>
  <si>
    <t>4-f</t>
    <phoneticPr fontId="13"/>
  </si>
  <si>
    <t>4-g</t>
    <phoneticPr fontId="13"/>
  </si>
  <si>
    <t>5-a</t>
    <phoneticPr fontId="13"/>
  </si>
  <si>
    <t>5-b</t>
    <phoneticPr fontId="13"/>
  </si>
  <si>
    <t>5-c</t>
    <phoneticPr fontId="13"/>
  </si>
  <si>
    <t>5-d</t>
    <phoneticPr fontId="13"/>
  </si>
  <si>
    <t>5-e</t>
    <phoneticPr fontId="13"/>
  </si>
  <si>
    <t>5-f</t>
    <phoneticPr fontId="13"/>
  </si>
  <si>
    <t>5-h</t>
    <phoneticPr fontId="13"/>
  </si>
  <si>
    <t>5-i</t>
    <phoneticPr fontId="13"/>
  </si>
  <si>
    <t>(3-d)＝(1-c)÷365日</t>
    <rPh sb="15" eb="16">
      <t>ニチ</t>
    </rPh>
    <phoneticPr fontId="13"/>
  </si>
  <si>
    <t>(3-e)＝(3-a) ～ (3-b)</t>
    <phoneticPr fontId="13"/>
  </si>
  <si>
    <t>(3-f)＝(3-c) ～ (3-d)</t>
    <phoneticPr fontId="13"/>
  </si>
  <si>
    <t>〈2. 特定負荷表〉（※停電時に使用を想定している機器を記入すること）</t>
    <rPh sb="12" eb="14">
      <t>テイデン</t>
    </rPh>
    <phoneticPr fontId="13"/>
  </si>
  <si>
    <t>〈3. 再エネ・蓄電池の導入量の目安〉</t>
    <phoneticPr fontId="13"/>
  </si>
  <si>
    <t>〈4. 本補助事業で導入する再エネの規模・容量〉</t>
    <rPh sb="4" eb="9">
      <t>ホンホジョジギョウ</t>
    </rPh>
    <rPh sb="10" eb="12">
      <t>ドウニュウ</t>
    </rPh>
    <rPh sb="18" eb="20">
      <t>キボ</t>
    </rPh>
    <rPh sb="21" eb="23">
      <t>ヨウリョウ</t>
    </rPh>
    <phoneticPr fontId="13"/>
  </si>
  <si>
    <t>〈5. 本補助事業で導入する蓄電池の規模・容量〉</t>
    <phoneticPr fontId="13"/>
  </si>
  <si>
    <t>当該施設で使用する予定の年間電力量：</t>
    <rPh sb="0" eb="2">
      <t>トウガイ</t>
    </rPh>
    <rPh sb="2" eb="4">
      <t>シセツ</t>
    </rPh>
    <rPh sb="5" eb="7">
      <t>シヨウ</t>
    </rPh>
    <rPh sb="9" eb="11">
      <t>ヨテイ</t>
    </rPh>
    <rPh sb="12" eb="14">
      <t>ネンカン</t>
    </rPh>
    <rPh sb="14" eb="16">
      <t>デンリョク</t>
    </rPh>
    <rPh sb="16" eb="17">
      <t>リョウ</t>
    </rPh>
    <phoneticPr fontId="13"/>
  </si>
  <si>
    <t>(4-d) の根拠：</t>
    <phoneticPr fontId="13"/>
  </si>
  <si>
    <t>4-h</t>
    <phoneticPr fontId="13"/>
  </si>
  <si>
    <t>太陽電池モジュールの公称最大出力の合計値：</t>
    <phoneticPr fontId="13"/>
  </si>
  <si>
    <t>パワーコンディショナーの定格出力：</t>
    <phoneticPr fontId="13"/>
  </si>
  <si>
    <t>4-i</t>
    <phoneticPr fontId="13"/>
  </si>
  <si>
    <t>(4-e) の根拠：</t>
    <phoneticPr fontId="13"/>
  </si>
  <si>
    <t>様式第１</t>
    <phoneticPr fontId="13"/>
  </si>
  <si>
    <t>代表申請者</t>
    <rPh sb="0" eb="2">
      <t>ダイヒョウ</t>
    </rPh>
    <phoneticPr fontId="13"/>
  </si>
  <si>
    <t>共同申請者</t>
    <rPh sb="0" eb="2">
      <t>キョウドウ</t>
    </rPh>
    <phoneticPr fontId="13"/>
  </si>
  <si>
    <t>応募申請書</t>
    <rPh sb="0" eb="2">
      <t>オウボ</t>
    </rPh>
    <phoneticPr fontId="13"/>
  </si>
  <si>
    <t>　標記について、公募要領で規定された応募に必要な書類を添えて応募します。</t>
    <phoneticPr fontId="14"/>
  </si>
  <si>
    <t>（注）共同申請者の欄は適宜削除・追加すること</t>
    <phoneticPr fontId="13"/>
  </si>
  <si>
    <t>様式第1　応募申請書</t>
    <rPh sb="5" eb="7">
      <t>オウボ</t>
    </rPh>
    <phoneticPr fontId="14"/>
  </si>
  <si>
    <t>・施設ごとに作成しているか（複数施設の申請をする場合、まとめて申請しないこと）</t>
    <rPh sb="1" eb="3">
      <t>シセツ</t>
    </rPh>
    <rPh sb="6" eb="8">
      <t>サクセイ</t>
    </rPh>
    <rPh sb="14" eb="18">
      <t>フクスウシセツ</t>
    </rPh>
    <rPh sb="19" eb="21">
      <t>シンセイ</t>
    </rPh>
    <rPh sb="24" eb="26">
      <t>バアイ</t>
    </rPh>
    <rPh sb="31" eb="33">
      <t>シンセイ</t>
    </rPh>
    <phoneticPr fontId="7"/>
  </si>
  <si>
    <t>・代表者印（役職と対応した印）が押印されているか</t>
    <phoneticPr fontId="13"/>
  </si>
  <si>
    <t>・日付が記入されているか</t>
    <rPh sb="1" eb="3">
      <t>ヒヅケ</t>
    </rPh>
    <rPh sb="4" eb="6">
      <t>キニュウ</t>
    </rPh>
    <phoneticPr fontId="7"/>
  </si>
  <si>
    <t>施設の名称：</t>
    <phoneticPr fontId="13"/>
  </si>
  <si>
    <t>・「施設の名称」が記入されているか</t>
    <rPh sb="9" eb="11">
      <t>キニュウ</t>
    </rPh>
    <phoneticPr fontId="14"/>
  </si>
  <si>
    <t>・「確認」欄で選択した内容と添付書類が整合しているか（該当しない項目は"○"を選択しないこと）</t>
    <phoneticPr fontId="13"/>
  </si>
  <si>
    <t>・様式に記入した内容が確認できる資料（土地・建物、会社・法人の登記事項証明書、賃貸借契約書　建築確認済証等）が適宜添付され、様式に転記した箇所にマーカーを引くなどして明示されているか</t>
    <rPh sb="8" eb="10">
      <t>ナイヨウ</t>
    </rPh>
    <phoneticPr fontId="13"/>
  </si>
  <si>
    <t>【蓄電池を導入する場合】
・公募要領の「対象とする設備」に記載された事項を満たしているか
・蓄電池を補助対象外経費で導入する場合、C-2の「補助対象外経費 (E)」に記入しているか</t>
    <rPh sb="1" eb="4">
      <t>チクデンチ</t>
    </rPh>
    <rPh sb="5" eb="7">
      <t>ドウニュウ</t>
    </rPh>
    <rPh sb="9" eb="11">
      <t>バアイ</t>
    </rPh>
    <rPh sb="34" eb="36">
      <t>ジコウ</t>
    </rPh>
    <rPh sb="46" eb="49">
      <t>チクデンチ</t>
    </rPh>
    <rPh sb="50" eb="57">
      <t>ホジョタイショウガイケイヒ</t>
    </rPh>
    <rPh sb="58" eb="60">
      <t>ドウニュウ</t>
    </rPh>
    <rPh sb="62" eb="64">
      <t>バアイ</t>
    </rPh>
    <rPh sb="83" eb="85">
      <t>キニュウ</t>
    </rPh>
    <phoneticPr fontId="13"/>
  </si>
  <si>
    <t>・令和3年7月20日（火）までに支払いが完了するスケジュールになっているか</t>
    <rPh sb="11" eb="12">
      <t>カ</t>
    </rPh>
    <phoneticPr fontId="13"/>
  </si>
  <si>
    <t>・B-3などと整合した単線結線図が添付されているか（作成できていない場合、概略図に代えてもよい）</t>
    <rPh sb="26" eb="28">
      <t>サクセイ</t>
    </rPh>
    <rPh sb="34" eb="36">
      <t>バアイ</t>
    </rPh>
    <rPh sb="37" eb="39">
      <t>ガイリャク</t>
    </rPh>
    <rPh sb="39" eb="40">
      <t>ズ</t>
    </rPh>
    <rPh sb="41" eb="42">
      <t>カ</t>
    </rPh>
    <phoneticPr fontId="13"/>
  </si>
  <si>
    <t>対象施設の地図・外観写真・設備の設置場所写真</t>
    <rPh sb="0" eb="2">
      <t>タイショウ</t>
    </rPh>
    <rPh sb="2" eb="4">
      <t>シセツ</t>
    </rPh>
    <rPh sb="5" eb="7">
      <t>チズ</t>
    </rPh>
    <rPh sb="8" eb="10">
      <t>ガイカン</t>
    </rPh>
    <rPh sb="10" eb="12">
      <t>シャシン</t>
    </rPh>
    <rPh sb="13" eb="15">
      <t>セツビ</t>
    </rPh>
    <rPh sb="16" eb="18">
      <t>セッチ</t>
    </rPh>
    <rPh sb="18" eb="20">
      <t>バショ</t>
    </rPh>
    <rPh sb="20" eb="22">
      <t>シャシン</t>
    </rPh>
    <phoneticPr fontId="14"/>
  </si>
  <si>
    <t>法人番号(13桁)</t>
    <rPh sb="0" eb="2">
      <t>ホウジン</t>
    </rPh>
    <rPh sb="2" eb="4">
      <t>バンゴウ</t>
    </rPh>
    <rPh sb="7" eb="8">
      <t>ケタ</t>
    </rPh>
    <phoneticPr fontId="13"/>
  </si>
  <si>
    <t>※法人番号 (13桁) は国税庁のウェブサイト https://www.houjin-bangou.nta.go.jp/ で検索できるものを記入すること</t>
    <phoneticPr fontId="13"/>
  </si>
  <si>
    <t>C-5</t>
    <phoneticPr fontId="13"/>
  </si>
  <si>
    <t>D-4</t>
    <phoneticPr fontId="13"/>
  </si>
  <si>
    <t>【①③④⑥事業の場合】契約関係資料</t>
    <rPh sb="13" eb="17">
      <t>カンケイシリョウ</t>
    </rPh>
    <phoneticPr fontId="13"/>
  </si>
  <si>
    <t>D-5</t>
    <phoneticPr fontId="13"/>
  </si>
  <si>
    <t>D-6</t>
    <phoneticPr fontId="13"/>
  </si>
  <si>
    <t>・契約書（案）等は公募要領・交付規程に記載されている事項を満たしているか</t>
    <rPh sb="9" eb="13">
      <t>コウボヨウリョウ</t>
    </rPh>
    <rPh sb="14" eb="18">
      <t>コウフキテイ</t>
    </rPh>
    <rPh sb="19" eb="21">
      <t>キサイ</t>
    </rPh>
    <rPh sb="26" eb="28">
      <t>ジコウ</t>
    </rPh>
    <rPh sb="29" eb="30">
      <t>ミ</t>
    </rPh>
    <phoneticPr fontId="13"/>
  </si>
  <si>
    <t>・応募申請の時点で需要家と合意できている内容に基づく契約書（案）等が添付されているか</t>
    <rPh sb="1" eb="3">
      <t>オウボ</t>
    </rPh>
    <rPh sb="3" eb="5">
      <t>シンセイ</t>
    </rPh>
    <rPh sb="6" eb="8">
      <t>ジテン</t>
    </rPh>
    <rPh sb="9" eb="12">
      <t>ジュヨウカ</t>
    </rPh>
    <rPh sb="13" eb="15">
      <t>ゴウイ</t>
    </rPh>
    <rPh sb="20" eb="22">
      <t>ナイヨウ</t>
    </rPh>
    <rPh sb="23" eb="24">
      <t>モト</t>
    </rPh>
    <rPh sb="26" eb="29">
      <t>ケイヤクショ</t>
    </rPh>
    <rPh sb="29" eb="32">
      <t>アン</t>
    </rPh>
    <rPh sb="32" eb="33">
      <t>トウ</t>
    </rPh>
    <rPh sb="34" eb="36">
      <t>テンプ</t>
    </rPh>
    <phoneticPr fontId="13"/>
  </si>
  <si>
    <t>【①③④⑥事業の場合】需要家への補助金の還元方法</t>
    <phoneticPr fontId="13"/>
  </si>
  <si>
    <t>Excel</t>
    <phoneticPr fontId="13"/>
  </si>
  <si>
    <t>D-7</t>
    <phoneticPr fontId="13"/>
  </si>
  <si>
    <t>D-8</t>
    <phoneticPr fontId="13"/>
  </si>
  <si>
    <t>【申請者が施設の所有者で無い場合】設備設置承諾書の写し</t>
    <rPh sb="1" eb="4">
      <t>シンセイシャ</t>
    </rPh>
    <rPh sb="5" eb="7">
      <t>シセツ</t>
    </rPh>
    <rPh sb="8" eb="11">
      <t>ショユウシャ</t>
    </rPh>
    <rPh sb="12" eb="13">
      <t>ナ</t>
    </rPh>
    <rPh sb="14" eb="16">
      <t>バアイ</t>
    </rPh>
    <rPh sb="17" eb="19">
      <t>セツビ</t>
    </rPh>
    <rPh sb="19" eb="21">
      <t>セッチ</t>
    </rPh>
    <rPh sb="21" eb="24">
      <t>ショウダクショ</t>
    </rPh>
    <rPh sb="25" eb="26">
      <t>ウツ</t>
    </rPh>
    <phoneticPr fontId="13"/>
  </si>
  <si>
    <t>・補助対象設備の設置にあたって必要な権利者の承諾書の写しが添付されているか</t>
    <phoneticPr fontId="13"/>
  </si>
  <si>
    <t>＊新型コロナウイルス感染症の拡大に伴い、我が国のサプライチェーンの脆弱性が顕在化したことから、企業等が国内の生産拠点等を整備しようとする場合に、RE100の推進や防災に資する自家消費型太陽光発電設備等を導入する事業であり、平時の温室効果ガス排出抑制に加え、停電時にも電力供給等の機能が発揮できるようになり、停電時の事業継続性の向上に寄与する太陽光発電設備等の導入の意義や補助対象事業をもとにした今後の発展が期待できるかを記入すること</t>
    <phoneticPr fontId="14"/>
  </si>
  <si>
    <t>【目的】（800字以内で記述すること）</t>
    <rPh sb="1" eb="3">
      <t>モクテキ</t>
    </rPh>
    <rPh sb="12" eb="14">
      <t>キジュツ</t>
    </rPh>
    <phoneticPr fontId="14"/>
  </si>
  <si>
    <r>
      <t>②平時及び停電時における役割（内容を確認の上、"</t>
    </r>
    <r>
      <rPr>
        <sz val="10"/>
        <color theme="1"/>
        <rFont val="Segoe UI Symbol"/>
        <family val="3"/>
      </rPr>
      <t>✔</t>
    </r>
    <r>
      <rPr>
        <sz val="10"/>
        <color theme="1"/>
        <rFont val="游ゴシック"/>
        <family val="3"/>
        <charset val="128"/>
        <scheme val="minor"/>
      </rPr>
      <t>"を選択すること）</t>
    </r>
    <rPh sb="27" eb="29">
      <t>センタク</t>
    </rPh>
    <phoneticPr fontId="14"/>
  </si>
  <si>
    <t>「別添2 CO2削減量等計算表」のとおり</t>
    <phoneticPr fontId="14"/>
  </si>
  <si>
    <t>【普及性】（400字以内で記述すること）</t>
    <rPh sb="1" eb="4">
      <t>フキュウセイ</t>
    </rPh>
    <phoneticPr fontId="14"/>
  </si>
  <si>
    <t>＊事業に関する積極的な公表・公開、情報発信の内容及び方法について具体的に記載すること（予定も可）
＊当該事業を通じて、今後地域での施策・取組をどのように展開させていくのか、また、地域への貢献策（他施設などへの水平展開等）について具体的に記入すること</t>
    <phoneticPr fontId="14"/>
  </si>
  <si>
    <t>【環境等への影響に関する事項】（内容を確認の上、該当するものを選択すること）</t>
    <phoneticPr fontId="14"/>
  </si>
  <si>
    <t>【他の補助金との関係】（内容を確認の上、該当するものを選択すること）</t>
    <rPh sb="20" eb="22">
      <t>ガイトウ</t>
    </rPh>
    <phoneticPr fontId="14"/>
  </si>
  <si>
    <t>【許認可、権利関係等事業実施の前提となる事項に関する進捗状況について】
（内容を確認の上、該当するものを選択すること）</t>
    <phoneticPr fontId="14"/>
  </si>
  <si>
    <t>【「RE100」の推進状況】（内容を確認の上、該当するものを選択すること）</t>
    <phoneticPr fontId="14"/>
  </si>
  <si>
    <t>①補助金の代表申請者は「RE100」に加盟している</t>
    <phoneticPr fontId="13"/>
  </si>
  <si>
    <r>
      <t>【補助対象設備の設置に係る確認事項】（内容を確認の上、"</t>
    </r>
    <r>
      <rPr>
        <sz val="10"/>
        <color theme="1"/>
        <rFont val="Segoe UI Symbol"/>
        <family val="3"/>
      </rPr>
      <t>✔</t>
    </r>
    <r>
      <rPr>
        <sz val="10"/>
        <color theme="1"/>
        <rFont val="游ゴシック"/>
        <family val="3"/>
        <charset val="128"/>
        <scheme val="minor"/>
      </rPr>
      <t>"を選択すること）</t>
    </r>
    <rPh sb="13" eb="17">
      <t>カクニンジコウ</t>
    </rPh>
    <phoneticPr fontId="14"/>
  </si>
  <si>
    <t>補助対象設備の設備に関して、建物の構造上（屋根の耐荷重や形状等）、問題が無いことを現場確認等を行い確認しています。</t>
    <rPh sb="0" eb="6">
      <t>ホジョタイショウセツビ</t>
    </rPh>
    <rPh sb="10" eb="11">
      <t>カン</t>
    </rPh>
    <rPh sb="14" eb="16">
      <t>タテモノ</t>
    </rPh>
    <rPh sb="17" eb="20">
      <t>コウゾウジョウ</t>
    </rPh>
    <rPh sb="33" eb="35">
      <t>モンダイ</t>
    </rPh>
    <rPh sb="36" eb="37">
      <t>ナ</t>
    </rPh>
    <rPh sb="41" eb="45">
      <t>ゲンバカクニン</t>
    </rPh>
    <rPh sb="45" eb="46">
      <t>トウ</t>
    </rPh>
    <rPh sb="47" eb="48">
      <t>オコナ</t>
    </rPh>
    <rPh sb="49" eb="51">
      <t>カクニン</t>
    </rPh>
    <phoneticPr fontId="8"/>
  </si>
  <si>
    <t>2-5</t>
    <phoneticPr fontId="13"/>
  </si>
  <si>
    <t>(3-a)＝((2-a)+(2-b))×365日
　　　÷(8,760 (年間時間)
　　　　×0.172 (設備利用率))</t>
    <phoneticPr fontId="13"/>
  </si>
  <si>
    <t>(3-b)＝(1-c)÷(8,760 (年間時間)
　　　　×0.172 (設備利用率))</t>
    <rPh sb="20" eb="22">
      <t>ネンカン</t>
    </rPh>
    <rPh sb="21" eb="23">
      <t>ジカン</t>
    </rPh>
    <rPh sb="38" eb="40">
      <t>セツビ</t>
    </rPh>
    <rPh sb="39" eb="42">
      <t>リヨウリツ</t>
    </rPh>
    <phoneticPr fontId="13"/>
  </si>
  <si>
    <t>(3-c)＝((2-a)+(2-b))÷0.8 (20%の充電ロス)</t>
    <phoneticPr fontId="13"/>
  </si>
  <si>
    <t>(4-a) の規模における年間推定発電量：
※シミュレーション結果など、根拠資料を添付すること</t>
    <rPh sb="7" eb="9">
      <t>キボ</t>
    </rPh>
    <rPh sb="31" eb="33">
      <t>ケッカ</t>
    </rPh>
    <rPh sb="36" eb="40">
      <t>コンキョシリョウ</t>
    </rPh>
    <rPh sb="41" eb="43">
      <t>テンプ</t>
    </rPh>
    <phoneticPr fontId="13"/>
  </si>
  <si>
    <t>(4-a) と (4-b) の判定：
※(4-a) と (4-b) の低い方が (3-e) の範囲内であること</t>
    <rPh sb="15" eb="17">
      <t>ハンテイ</t>
    </rPh>
    <phoneticPr fontId="13"/>
  </si>
  <si>
    <t>余剰電力：
※発生しない場合は"0"と記入すること</t>
    <rPh sb="0" eb="4">
      <t>ヨジョウデンリョク</t>
    </rPh>
    <rPh sb="7" eb="9">
      <t>ハッセイ</t>
    </rPh>
    <phoneticPr fontId="13"/>
  </si>
  <si>
    <t>蓄電池の蓄電容量：
　　※(3-f) の範囲内とすること</t>
    <phoneticPr fontId="13"/>
  </si>
  <si>
    <t>蓄電池の蓄電容量÷定格出力：
　　※(5-d)＝(5-a)÷(5-c)</t>
    <phoneticPr fontId="13"/>
  </si>
  <si>
    <t>5-g</t>
    <phoneticPr fontId="13"/>
  </si>
  <si>
    <t>5-j</t>
    <phoneticPr fontId="13"/>
  </si>
  <si>
    <t>5-k</t>
    <phoneticPr fontId="13"/>
  </si>
  <si>
    <t>合計 5-l</t>
    <rPh sb="0" eb="2">
      <t>ゴウケイ</t>
    </rPh>
    <phoneticPr fontId="13"/>
  </si>
  <si>
    <t>5-m</t>
    <phoneticPr fontId="13"/>
  </si>
  <si>
    <t>5-n</t>
    <phoneticPr fontId="13"/>
  </si>
  <si>
    <t>パワーコンディショナー (PCS) 一体型の蓄電池で、経費の切り分けができない：</t>
    <phoneticPr fontId="13"/>
  </si>
  <si>
    <t>【PCS一体型で経費を切り分けられない場合】(5-m)＝((5-l)－(5-c)×2万円)÷(5-a) 
【それ以外の場合】(5-m)＝(5-l)÷(5-a)</t>
    <phoneticPr fontId="13"/>
  </si>
  <si>
    <t xml:space="preserve"> 【PCS一体型で経費を切り分けられない場合】(5-n)＝((5-l)－(5-c)×3万円※
－(5-c)×2万円)÷(5-c) 
【それ以外の場合】(5-n)＝((5-l)－(5-c)×3万円※)÷(5-c)
※(5-d)＜3.0のときは控除しない</t>
    <rPh sb="120" eb="122">
      <t>コウジョ</t>
    </rPh>
    <phoneticPr fontId="13"/>
  </si>
  <si>
    <t>【確認事項】（内容を確認し、該当する場合、"✔"を選択すること）</t>
    <rPh sb="14" eb="16">
      <t>ガイトウ</t>
    </rPh>
    <phoneticPr fontId="14"/>
  </si>
  <si>
    <t>申請書の太陽電池モジュール容量を設置した場合でも、パワーコンディショナーの入力に関するメーカー保証があることを確認しています。</t>
    <rPh sb="0" eb="3">
      <t>シンセイショ</t>
    </rPh>
    <rPh sb="13" eb="15">
      <t>ヨウリョウ</t>
    </rPh>
    <rPh sb="16" eb="18">
      <t>セッチ</t>
    </rPh>
    <rPh sb="20" eb="22">
      <t>バアイ</t>
    </rPh>
    <rPh sb="37" eb="39">
      <t>ニュウリョク</t>
    </rPh>
    <rPh sb="40" eb="41">
      <t>カン</t>
    </rPh>
    <rPh sb="47" eb="49">
      <t>ホショウ</t>
    </rPh>
    <rPh sb="55" eb="57">
      <t>カクニン</t>
    </rPh>
    <phoneticPr fontId="14"/>
  </si>
  <si>
    <t>✔</t>
    <phoneticPr fontId="13"/>
  </si>
  <si>
    <t>【確認事項】（内容を確認し、該当する場合、"✔"を選択すること）</t>
    <phoneticPr fontId="14"/>
  </si>
  <si>
    <t>申請書の太陽電池モジュール容量を設置した場合でも、パワーコンディショナーの入力に関するメーカー保証があることを確認しています。</t>
    <rPh sb="0" eb="3">
      <t>シンセイショ</t>
    </rPh>
    <rPh sb="4" eb="6">
      <t>タイヨウ</t>
    </rPh>
    <rPh sb="6" eb="8">
      <t>デンチ</t>
    </rPh>
    <rPh sb="13" eb="15">
      <t>ヨウリョウ</t>
    </rPh>
    <rPh sb="16" eb="18">
      <t>セッチ</t>
    </rPh>
    <rPh sb="20" eb="22">
      <t>バアイ</t>
    </rPh>
    <rPh sb="37" eb="39">
      <t>ニュウリョク</t>
    </rPh>
    <rPh sb="40" eb="41">
      <t>カン</t>
    </rPh>
    <rPh sb="47" eb="49">
      <t>ホショウ</t>
    </rPh>
    <rPh sb="55" eb="57">
      <t>カクニン</t>
    </rPh>
    <phoneticPr fontId="14"/>
  </si>
  <si>
    <t>t-CO2/年＝施設全体の年間使用電力量
×商用電力の排出係数 (代替値) 0.488 [kg-CO2/kWh]
 ※R2.1.7環境省・経済産業省公表</t>
    <rPh sb="6" eb="7">
      <t>ネン</t>
    </rPh>
    <rPh sb="8" eb="10">
      <t>シセツ</t>
    </rPh>
    <rPh sb="10" eb="12">
      <t>ゼンタイ</t>
    </rPh>
    <rPh sb="13" eb="15">
      <t>ネンカン</t>
    </rPh>
    <rPh sb="15" eb="17">
      <t>シヨウ</t>
    </rPh>
    <rPh sb="17" eb="19">
      <t>デンリョク</t>
    </rPh>
    <rPh sb="19" eb="20">
      <t>リョウ</t>
    </rPh>
    <rPh sb="22" eb="26">
      <t>ショウヨウデンリョク</t>
    </rPh>
    <rPh sb="27" eb="29">
      <t>ハイシュツ</t>
    </rPh>
    <rPh sb="29" eb="31">
      <t>ケイスウ</t>
    </rPh>
    <rPh sb="33" eb="35">
      <t>ダイタイ</t>
    </rPh>
    <rPh sb="35" eb="36">
      <t>チ</t>
    </rPh>
    <phoneticPr fontId="14"/>
  </si>
  <si>
    <t>※令和3年7月20日（火）までに支払いが完了するスケジュールであること</t>
    <rPh sb="11" eb="12">
      <t>カ</t>
    </rPh>
    <phoneticPr fontId="13"/>
  </si>
  <si>
    <t>※"0"を記入すること</t>
    <rPh sb="5" eb="7">
      <t>キニュウ</t>
    </rPh>
    <phoneticPr fontId="13"/>
  </si>
  <si>
    <t>【①③④⑥事業の場合】需要家への補助金の還元方法</t>
    <phoneticPr fontId="14"/>
  </si>
  <si>
    <t>申請者が受領する予定の補助金所要額：</t>
    <rPh sb="0" eb="3">
      <t>シンセイシャ</t>
    </rPh>
    <rPh sb="4" eb="6">
      <t>ジュリョウ</t>
    </rPh>
    <rPh sb="8" eb="10">
      <t>ヨテイ</t>
    </rPh>
    <rPh sb="11" eb="14">
      <t>ホジョキン</t>
    </rPh>
    <rPh sb="14" eb="16">
      <t>ショヨウ</t>
    </rPh>
    <phoneticPr fontId="13"/>
  </si>
  <si>
    <t>契約期間：</t>
    <phoneticPr fontId="13"/>
  </si>
  <si>
    <t>【PPA：①④事業の場合】</t>
    <phoneticPr fontId="13"/>
  </si>
  <si>
    <t>（PPA-1）補助金所要額の4/5以上を一括で需要家に還元するケース</t>
    <rPh sb="7" eb="10">
      <t>ホジョキン</t>
    </rPh>
    <rPh sb="10" eb="12">
      <t>ショヨウ</t>
    </rPh>
    <rPh sb="12" eb="13">
      <t>ガク</t>
    </rPh>
    <rPh sb="17" eb="19">
      <t>イジョウ</t>
    </rPh>
    <rPh sb="20" eb="22">
      <t>イッカツ</t>
    </rPh>
    <rPh sb="23" eb="26">
      <t>ジュヨウカ</t>
    </rPh>
    <rPh sb="27" eb="29">
      <t>カンゲン</t>
    </rPh>
    <phoneticPr fontId="14"/>
  </si>
  <si>
    <t>（PPA-2）補助金所要額の4/5以上を契約月数に応じて分割で需要家に還元するケース</t>
    <phoneticPr fontId="14"/>
  </si>
  <si>
    <t>（PPA-3）その他の還元方法</t>
    <rPh sb="9" eb="10">
      <t>タ</t>
    </rPh>
    <rPh sb="11" eb="13">
      <t>カンゲン</t>
    </rPh>
    <rPh sb="13" eb="15">
      <t>ホウホウ</t>
    </rPh>
    <phoneticPr fontId="14"/>
  </si>
  <si>
    <t>【リース：③⑥事業の場合】</t>
    <phoneticPr fontId="13"/>
  </si>
  <si>
    <t>（リース-1）還元方法</t>
    <rPh sb="7" eb="9">
      <t>カンゲン</t>
    </rPh>
    <rPh sb="9" eb="11">
      <t>ホウホウ</t>
    </rPh>
    <phoneticPr fontId="14"/>
  </si>
  <si>
    <t>(PPA-1)</t>
    <phoneticPr fontId="13"/>
  </si>
  <si>
    <t>(PPA-2)</t>
    <phoneticPr fontId="13"/>
  </si>
  <si>
    <t>(PPA-2) の根拠：</t>
    <phoneticPr fontId="13"/>
  </si>
  <si>
    <t>(PPA-3)</t>
    <phoneticPr fontId="13"/>
  </si>
  <si>
    <t>(PPA-3) の根拠：</t>
    <phoneticPr fontId="13"/>
  </si>
  <si>
    <t>(リース-1)</t>
    <phoneticPr fontId="13"/>
  </si>
  <si>
    <t>(リース-1) の根拠：</t>
    <phoneticPr fontId="13"/>
  </si>
  <si>
    <t>補助金所要額が需要家に還元されるか：</t>
    <rPh sb="7" eb="10">
      <t>ジュヨウカ</t>
    </rPh>
    <rPh sb="11" eb="13">
      <t>カンゲン</t>
    </rPh>
    <phoneticPr fontId="13"/>
  </si>
  <si>
    <t>「太陽電池モジュールの公称最大出力の合計値」
「パワーコンディショナーの定格出力」
・記入した数値がC-2・3（見積書等）と整合しているか</t>
    <rPh sb="43" eb="45">
      <t>キニュウ</t>
    </rPh>
    <rPh sb="47" eb="49">
      <t>スウチ</t>
    </rPh>
    <rPh sb="56" eb="59">
      <t>ミツモリショ</t>
    </rPh>
    <rPh sb="59" eb="60">
      <t>トウ</t>
    </rPh>
    <rPh sb="62" eb="64">
      <t>セイゴウ</t>
    </rPh>
    <phoneticPr fontId="13"/>
  </si>
  <si>
    <t>「再エネ導入量の目安」
・導入予定の設備の規模が範囲内に収まっているか</t>
    <rPh sb="13" eb="17">
      <t>ドウニュウヨテイ</t>
    </rPh>
    <rPh sb="18" eb="20">
      <t>セツビ</t>
    </rPh>
    <rPh sb="21" eb="23">
      <t>キボ</t>
    </rPh>
    <rPh sb="28" eb="29">
      <t>オサ</t>
    </rPh>
    <phoneticPr fontId="13"/>
  </si>
  <si>
    <t>「施設全体の年間使用電力量」
・根拠資料（電気料金の請求書の写し等）が添付され、集計表が作成されているか（請求書の写しだけだと、合計が確認できない）</t>
    <rPh sb="1" eb="3">
      <t>シセツ</t>
    </rPh>
    <rPh sb="3" eb="5">
      <t>ゼンタイ</t>
    </rPh>
    <rPh sb="6" eb="8">
      <t>ネンカン</t>
    </rPh>
    <rPh sb="8" eb="10">
      <t>シヨウ</t>
    </rPh>
    <rPh sb="10" eb="12">
      <t>デンリョク</t>
    </rPh>
    <rPh sb="12" eb="13">
      <t>リョウ</t>
    </rPh>
    <rPh sb="16" eb="18">
      <t>コンキョ</t>
    </rPh>
    <rPh sb="18" eb="20">
      <t>シリョウ</t>
    </rPh>
    <rPh sb="21" eb="23">
      <t>デンキ</t>
    </rPh>
    <rPh sb="23" eb="25">
      <t>リョウキン</t>
    </rPh>
    <rPh sb="26" eb="29">
      <t>セイキュウショ</t>
    </rPh>
    <rPh sb="30" eb="31">
      <t>ウツ</t>
    </rPh>
    <rPh sb="32" eb="33">
      <t>ナド</t>
    </rPh>
    <rPh sb="35" eb="37">
      <t>テンプ</t>
    </rPh>
    <rPh sb="40" eb="42">
      <t>シュウケイ</t>
    </rPh>
    <rPh sb="42" eb="43">
      <t>ヒョウ</t>
    </rPh>
    <rPh sb="44" eb="46">
      <t>サクセイ</t>
    </rPh>
    <rPh sb="53" eb="56">
      <t>セイキュウショ</t>
    </rPh>
    <rPh sb="57" eb="58">
      <t>ウツ</t>
    </rPh>
    <rPh sb="64" eb="66">
      <t>ゴウケイ</t>
    </rPh>
    <rPh sb="67" eb="69">
      <t>カクニン</t>
    </rPh>
    <phoneticPr fontId="13"/>
  </si>
  <si>
    <t>・押印された書類が添付されているか</t>
    <rPh sb="1" eb="3">
      <t>オウイン</t>
    </rPh>
    <phoneticPr fontId="13"/>
  </si>
  <si>
    <t>・補助金額の需要家への適切な還元方法が示されているか（補助金がある場合と無い場合を比較して、還元額を示すこと。原則として、残価による還元や商用電力との比較による還元は認められない）</t>
    <rPh sb="27" eb="30">
      <t>ホジョキン</t>
    </rPh>
    <rPh sb="33" eb="35">
      <t>バアイ</t>
    </rPh>
    <rPh sb="36" eb="37">
      <t>ナ</t>
    </rPh>
    <rPh sb="38" eb="40">
      <t>バアイ</t>
    </rPh>
    <rPh sb="41" eb="43">
      <t>ヒカク</t>
    </rPh>
    <rPh sb="46" eb="49">
      <t>カンゲンガク</t>
    </rPh>
    <rPh sb="50" eb="51">
      <t>シメ</t>
    </rPh>
    <rPh sb="55" eb="57">
      <t>ゲンソク</t>
    </rPh>
    <phoneticPr fontId="13"/>
  </si>
  <si>
    <t>＊「太陽光発電の環境配慮ガイドライン」(環境省 令和2年3月31日)
 https://www.env.go.jp/press/files/jp/113712.pdf 
を参照すること</t>
    <phoneticPr fontId="13"/>
  </si>
  <si>
    <t>【CO2削減効果計測方法】（400字以内で記述すること）</t>
    <phoneticPr fontId="14"/>
  </si>
  <si>
    <t>【事業完了後の設備の維持管理体制】（400字以内で記述すること）</t>
    <phoneticPr fontId="8"/>
  </si>
  <si>
    <t>＊事業完了日の属する年度の終了後3年間、環境大臣に対してCO2削減効果等に関する報告する必要がある。事業完了後のCO2削減効果の計測方法及び設備の保守点検管理を含む維持管理体制を具体的に記入し、必要に応じて根拠資料を添付すること
＊CO2削減効果の算定は、原則として推計値ではなく実測値で行うこと</t>
    <rPh sb="68" eb="69">
      <t>オヨ</t>
    </rPh>
    <phoneticPr fontId="14"/>
  </si>
  <si>
    <t>停電時の役割（400字以内で記述すること）</t>
    <phoneticPr fontId="14"/>
  </si>
  <si>
    <t>平時の役割（400字以内で記述すること）</t>
    <phoneticPr fontId="14"/>
  </si>
  <si>
    <t>＊導入する設備等に関する説明や技術的な特徴を記入し、事業を実施することで、平時の温室効果ガス排出抑制に加え、停電時にも電力供給等の機能が発揮でき、停電時の事業継続性の向上に寄与する内容について、具体的に記入すること
＊対象設備の要件を満たす設備であることを明示すること</t>
    <phoneticPr fontId="8"/>
  </si>
  <si>
    <t>＊平時における温室効果ガス排出抑制効果、平時の用途、副次的効果（補助対象設備の直接的な効果以外で見込まれる効果）等を記入すること</t>
    <rPh sb="48" eb="50">
      <t>ミコ</t>
    </rPh>
    <rPh sb="53" eb="55">
      <t>コウカ</t>
    </rPh>
    <phoneticPr fontId="14"/>
  </si>
  <si>
    <t>t-CO2/年＝当該施設で使用する予定の年間電力量×安全率 (E)
×商用電力の排出係数 (代替値) 0.488 [kg-CO2/kWh]</t>
    <rPh sb="6" eb="7">
      <t>ネン</t>
    </rPh>
    <rPh sb="26" eb="29">
      <t>アンゼンリツ</t>
    </rPh>
    <phoneticPr fontId="9"/>
  </si>
  <si>
    <t>サプライチェーン改革・生産拠点の国内投資も踏まえた
脱炭素社会への転換支援事業　実施計画書</t>
    <rPh sb="42" eb="44">
      <t>ケイカク</t>
    </rPh>
    <rPh sb="44" eb="45">
      <t>ショ</t>
    </rPh>
    <phoneticPr fontId="8"/>
  </si>
  <si>
    <t>投資計画（「対象施設の区分」における「工場」又は「物流施設」の新増設又は対象施設における設備増強に係る計画あって、本補助金の交付対象となる太陽光発電設備等の投資計画以外のもの）について、令和2年4月7日（「新型コロナウイルス感染症緊急経済対策」閣議決定日）より前に対外発表した事業でない
　※対外発表した事業であるか、ないかを確認できる資料を適宜添付すること（該当する資料が無ければ、添付不要）</t>
    <rPh sb="19" eb="21">
      <t>コウジョウ</t>
    </rPh>
    <rPh sb="22" eb="23">
      <t>マタ</t>
    </rPh>
    <rPh sb="25" eb="29">
      <t>ブツリュウシセツ</t>
    </rPh>
    <phoneticPr fontId="13"/>
  </si>
  <si>
    <r>
      <t>選択肢（</t>
    </r>
    <r>
      <rPr>
        <u/>
        <sz val="8"/>
        <rFont val="游ゴシック"/>
        <family val="3"/>
        <charset val="128"/>
        <scheme val="minor"/>
      </rPr>
      <t>複数回答可</t>
    </r>
    <r>
      <rPr>
        <sz val="8"/>
        <rFont val="游ゴシック"/>
        <family val="3"/>
        <charset val="128"/>
        <scheme val="minor"/>
      </rPr>
      <t>）</t>
    </r>
    <rPh sb="0" eb="3">
      <t>センタクシ</t>
    </rPh>
    <rPh sb="4" eb="6">
      <t>フクスウ</t>
    </rPh>
    <rPh sb="6" eb="8">
      <t>カイトウ</t>
    </rPh>
    <rPh sb="8" eb="9">
      <t>カ</t>
    </rPh>
    <phoneticPr fontId="9"/>
  </si>
  <si>
    <t>⑥年間CO2削減量 [t-CO2] (⑤×商用電力の排出係数 (代替値) 0.488 [kg-CO2/kWh])</t>
    <rPh sb="1" eb="3">
      <t>ネンカン</t>
    </rPh>
    <rPh sb="6" eb="8">
      <t>サクゲン</t>
    </rPh>
    <rPh sb="8" eb="9">
      <t>リョウ</t>
    </rPh>
    <phoneticPr fontId="14"/>
  </si>
  <si>
    <r>
      <t>補助事業を開始する前の
商用電力の単価（</t>
    </r>
    <r>
      <rPr>
        <u val="double"/>
        <sz val="11"/>
        <color theme="1"/>
        <rFont val="游ゴシック"/>
        <family val="3"/>
        <charset val="128"/>
        <scheme val="minor"/>
      </rPr>
      <t>税込</t>
    </r>
    <r>
      <rPr>
        <sz val="11"/>
        <color theme="1"/>
        <rFont val="游ゴシック"/>
        <family val="3"/>
        <charset val="128"/>
        <scheme val="minor"/>
      </rPr>
      <t>）：</t>
    </r>
    <rPh sb="0" eb="2">
      <t>ホジョ</t>
    </rPh>
    <rPh sb="12" eb="16">
      <t>ショウヨウデンリョク</t>
    </rPh>
    <rPh sb="17" eb="19">
      <t>タンカ</t>
    </rPh>
    <rPh sb="19" eb="23">
      <t>ゼイコミ</t>
    </rPh>
    <phoneticPr fontId="13"/>
  </si>
  <si>
    <r>
      <t>補助事業を開始した後の
電力・サービス料の単価（</t>
    </r>
    <r>
      <rPr>
        <u val="double"/>
        <sz val="11"/>
        <color theme="1"/>
        <rFont val="游ゴシック"/>
        <family val="3"/>
        <charset val="128"/>
        <scheme val="minor"/>
      </rPr>
      <t>税込</t>
    </r>
    <r>
      <rPr>
        <sz val="11"/>
        <color theme="1"/>
        <rFont val="游ゴシック"/>
        <family val="3"/>
        <charset val="128"/>
        <scheme val="minor"/>
      </rPr>
      <t>）：</t>
    </r>
    <rPh sb="9" eb="10">
      <t>ゴ</t>
    </rPh>
    <rPh sb="12" eb="14">
      <t>デンリョク</t>
    </rPh>
    <rPh sb="19" eb="20">
      <t>リョウ</t>
    </rPh>
    <rPh sb="21" eb="23">
      <t>タンカ</t>
    </rPh>
    <rPh sb="23" eb="27">
      <t>ゼイコミ</t>
    </rPh>
    <phoneticPr fontId="13"/>
  </si>
  <si>
    <r>
      <t>法定耐用年数期間における本補助事業で導入する
太陽光発電設備に係る保守管理費用（</t>
    </r>
    <r>
      <rPr>
        <u val="double"/>
        <sz val="11"/>
        <color theme="1"/>
        <rFont val="游ゴシック"/>
        <family val="3"/>
        <charset val="128"/>
        <scheme val="minor"/>
      </rPr>
      <t>税込</t>
    </r>
    <r>
      <rPr>
        <sz val="11"/>
        <color theme="1"/>
        <rFont val="游ゴシック"/>
        <family val="3"/>
        <charset val="128"/>
        <scheme val="minor"/>
      </rPr>
      <t>）：</t>
    </r>
    <rPh sb="0" eb="6">
      <t>ホウテイタイヨウネンスウ</t>
    </rPh>
    <rPh sb="6" eb="8">
      <t>キカン</t>
    </rPh>
    <rPh sb="31" eb="32">
      <t>カカ</t>
    </rPh>
    <rPh sb="33" eb="39">
      <t>ホシュカンリヒヨウ</t>
    </rPh>
    <rPh sb="39" eb="43">
      <t>ゼイコミ</t>
    </rPh>
    <phoneticPr fontId="13"/>
  </si>
  <si>
    <r>
      <t>本補助事業の実施による
年間ランニングコスト削減額（</t>
    </r>
    <r>
      <rPr>
        <u val="double"/>
        <sz val="11"/>
        <color theme="1"/>
        <rFont val="游ゴシック"/>
        <family val="3"/>
        <charset val="128"/>
        <scheme val="minor"/>
      </rPr>
      <t>税込</t>
    </r>
    <r>
      <rPr>
        <sz val="11"/>
        <color theme="1"/>
        <rFont val="游ゴシック"/>
        <family val="3"/>
        <charset val="128"/>
        <scheme val="minor"/>
      </rPr>
      <t>）：</t>
    </r>
    <rPh sb="0" eb="5">
      <t>ホンホジョジギョウ</t>
    </rPh>
    <rPh sb="6" eb="8">
      <t>ジッシ</t>
    </rPh>
    <rPh sb="25" eb="29">
      <t>ゼイコミ</t>
    </rPh>
    <phoneticPr fontId="13"/>
  </si>
  <si>
    <r>
      <t>本補助事業の実施による
年間ランニングコスト削減額（</t>
    </r>
    <r>
      <rPr>
        <u val="double"/>
        <sz val="11"/>
        <color theme="1"/>
        <rFont val="游ゴシック"/>
        <family val="3"/>
        <charset val="128"/>
        <scheme val="minor"/>
      </rPr>
      <t>税抜</t>
    </r>
    <r>
      <rPr>
        <sz val="11"/>
        <color theme="1"/>
        <rFont val="游ゴシック"/>
        <family val="3"/>
        <charset val="128"/>
        <scheme val="minor"/>
      </rPr>
      <t>）：</t>
    </r>
    <rPh sb="0" eb="5">
      <t>ホンホジョジギョウ</t>
    </rPh>
    <rPh sb="6" eb="8">
      <t>ジッシ</t>
    </rPh>
    <rPh sb="26" eb="28">
      <t>ゼイヌキ</t>
    </rPh>
    <phoneticPr fontId="13"/>
  </si>
  <si>
    <t>年間推定電力量の当該施設における自家消費率：
※(4-g)＝(4-f)÷(4-d)×100</t>
    <rPh sb="0" eb="2">
      <t>ネンカン</t>
    </rPh>
    <rPh sb="2" eb="4">
      <t>スイテイ</t>
    </rPh>
    <rPh sb="4" eb="6">
      <t>デンリョク</t>
    </rPh>
    <rPh sb="6" eb="7">
      <t>リョウ</t>
    </rPh>
    <phoneticPr fontId="13"/>
  </si>
  <si>
    <t>同施設の再エネ比率：
※(4-i)＝(4-f)÷(1-c)×100</t>
    <phoneticPr fontId="13"/>
  </si>
  <si>
    <t>・太陽光パネルとパワーコンディショナーの出力の合計値がB-2 (4-a)(4-b) と一致しているか</t>
    <phoneticPr fontId="13"/>
  </si>
  <si>
    <t>・B-2 (4-a)(4-b) などと整合しているか</t>
    <rPh sb="19" eb="21">
      <t>セイゴウ</t>
    </rPh>
    <phoneticPr fontId="13"/>
  </si>
  <si>
    <t>①または②を選択した場合、応募している（応募予定を含む）補助金の名称を記入すること</t>
    <rPh sb="6" eb="8">
      <t>センタク</t>
    </rPh>
    <rPh sb="10" eb="12">
      <t>バアイ</t>
    </rPh>
    <rPh sb="13" eb="15">
      <t>オウボ</t>
    </rPh>
    <rPh sb="20" eb="24">
      <t>オウボヨテイ</t>
    </rPh>
    <rPh sb="25" eb="26">
      <t>フク</t>
    </rPh>
    <rPh sb="28" eb="31">
      <t>ホジョキン</t>
    </rPh>
    <rPh sb="32" eb="34">
      <t>メイショウ</t>
    </rPh>
    <rPh sb="35" eb="37">
      <t>キニュウ</t>
    </rPh>
    <phoneticPr fontId="13"/>
  </si>
  <si>
    <t>①を選択した場合、調整の進歩情報を記入すること</t>
    <rPh sb="2" eb="4">
      <t>センタク</t>
    </rPh>
    <rPh sb="6" eb="8">
      <t>バアイ</t>
    </rPh>
    <rPh sb="9" eb="11">
      <t>チョウセイ</t>
    </rPh>
    <rPh sb="12" eb="14">
      <t>シンポ</t>
    </rPh>
    <rPh sb="14" eb="16">
      <t>ジョウホウ</t>
    </rPh>
    <rPh sb="17" eb="19">
      <t>キニュウ</t>
    </rPh>
    <phoneticPr fontId="13"/>
  </si>
  <si>
    <t>①を選択した場合、対策の内容を記入すること</t>
    <rPh sb="2" eb="4">
      <t>センタク</t>
    </rPh>
    <rPh sb="6" eb="8">
      <t>バアイ</t>
    </rPh>
    <rPh sb="9" eb="11">
      <t>タイサク</t>
    </rPh>
    <rPh sb="12" eb="14">
      <t>ナイヨウ</t>
    </rPh>
    <rPh sb="15" eb="17">
      <t>キニュウ</t>
    </rPh>
    <phoneticPr fontId="13"/>
  </si>
  <si>
    <t>①を選択した場合、具体的な実施状況を記入すること</t>
    <rPh sb="2" eb="4">
      <t>センタク</t>
    </rPh>
    <rPh sb="6" eb="8">
      <t>バアイ</t>
    </rPh>
    <rPh sb="9" eb="12">
      <t>グタイテキ</t>
    </rPh>
    <rPh sb="13" eb="15">
      <t>ジッシ</t>
    </rPh>
    <rPh sb="15" eb="17">
      <t>ジョウキョウ</t>
    </rPh>
    <rPh sb="18" eb="20">
      <t>キニュウ</t>
    </rPh>
    <phoneticPr fontId="13"/>
  </si>
  <si>
    <t>【設備の導入実績】（内容を確認の上、該当するものを選択すること）</t>
    <rPh sb="18" eb="20">
      <t>ガイトウ</t>
    </rPh>
    <phoneticPr fontId="14"/>
  </si>
  <si>
    <t>＊電子メールアドレスについては、"- (ハイフン)"と"_ (アンダーバー)"の間違いに注意すること</t>
    <rPh sb="1" eb="3">
      <t>デンシ</t>
    </rPh>
    <rPh sb="40" eb="42">
      <t>マチガ</t>
    </rPh>
    <rPh sb="44" eb="46">
      <t>チュウイ</t>
    </rPh>
    <phoneticPr fontId="13"/>
  </si>
  <si>
    <t>＊補助対象とする設備は数量・能力（容量）を漏れなく記入すること（経費内訳と整合していること）
＊蓄電池を補助対象設備として導入しない場合は、「蓄電池」の欄は空欄にすること</t>
    <rPh sb="48" eb="51">
      <t>チクデンチ</t>
    </rPh>
    <rPh sb="52" eb="58">
      <t>ホジョタイショウセツビ</t>
    </rPh>
    <rPh sb="61" eb="63">
      <t>ドウニュウ</t>
    </rPh>
    <rPh sb="66" eb="68">
      <t>バアイ</t>
    </rPh>
    <rPh sb="71" eb="74">
      <t>チクデンチ</t>
    </rPh>
    <rPh sb="76" eb="77">
      <t>ラン</t>
    </rPh>
    <rPh sb="78" eb="80">
      <t>クウラン</t>
    </rPh>
    <phoneticPr fontId="14"/>
  </si>
  <si>
    <t>＊停電時における施設等の果たす役割・機能を記入すること
＊「B-2 別添1 導入量算出表」と整合した内容を記入すること</t>
    <rPh sb="21" eb="23">
      <t>キニュウ</t>
    </rPh>
    <rPh sb="46" eb="48">
      <t>セイゴウ</t>
    </rPh>
    <rPh sb="50" eb="52">
      <t>ナイヨウ</t>
    </rPh>
    <rPh sb="53" eb="55">
      <t>キニュウ</t>
    </rPh>
    <phoneticPr fontId="14"/>
  </si>
  <si>
    <t>＊本補助金の交付を受ける際に他の補助金の交付を辞退していただくことが必要になる場合があるので注意すること</t>
    <rPh sb="46" eb="48">
      <t>チュウイ</t>
    </rPh>
    <phoneticPr fontId="14"/>
  </si>
  <si>
    <t>NO</t>
  </si>
  <si>
    <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</si>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</sst>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176" formatCode="#,##0.0;&quot;▲ &quot;#,##0.0"/>
    <numFmt numFmtId="177" formatCode="0.0"/>
    <numFmt numFmtId="178" formatCode="0.000"/>
    <numFmt numFmtId="179" formatCode="#,##0_ "/>
    <numFmt numFmtId="180" formatCode="#,##0_);[Red]\(#,##0\)"/>
    <numFmt numFmtId="181" formatCode="#,##0.0_);[Red]\(#,##0.0\)"/>
    <numFmt numFmtId="182" formatCode="#,##0.00_);[Red]\(#,##0.00\)"/>
    <numFmt numFmtId="183" formatCode="0.0_ "/>
    <numFmt numFmtId="184" formatCode="0.00_ "/>
    <numFmt numFmtId="185" formatCode="#,##0;&quot;▲ &quot;#,##0"/>
    <numFmt numFmtId="186" formatCode="#,##0.0;[Red]\-#,##0.0"/>
    <numFmt numFmtId="187" formatCode="000"/>
    <numFmt numFmtId="188" formatCode="00"/>
    <numFmt numFmtId="189" formatCode="0_);[Red]\(0\)"/>
    <numFmt numFmtId="190" formatCode="yyyy&quot;年&quot;m&quot;月&quot;d&quot;日&quot;;@"/>
    <numFmt numFmtId="191" formatCode="#,##0.000;&quot;▲ &quot;#,##0.000"/>
    <numFmt numFmtId="192" formatCode="#,##0.000"/>
    <numFmt numFmtId="193" formatCode="#,##0.000;[Red]\-#,##0.000"/>
    <numFmt numFmtId="194" formatCode="[$-F800]dddd\,\ mmmm\ dd\,\ yyyy"/>
    <numFmt numFmtId="195" formatCode="0;\-0;;@"/>
  </numFmts>
  <fonts count="117">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6"/>
      <name val="ＭＳ Ｐゴシック"/>
      <family val="3"/>
      <charset val="128"/>
    </font>
    <font>
      <sz val="11"/>
      <color theme="1"/>
      <name val="游ゴシック"/>
      <family val="3"/>
      <charset val="128"/>
      <scheme val="minor"/>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8"/>
      <color theme="3"/>
      <name val="游ゴシック Light"/>
      <family val="2"/>
      <charset val="128"/>
      <scheme val="major"/>
    </font>
    <font>
      <sz val="10"/>
      <color theme="1"/>
      <name val="Arial"/>
      <family val="2"/>
    </font>
    <font>
      <sz val="10"/>
      <color theme="1"/>
      <name val="游ゴシック"/>
      <family val="3"/>
      <charset val="128"/>
    </font>
    <font>
      <b/>
      <sz val="11"/>
      <color rgb="FFFF0000"/>
      <name val="游ゴシック"/>
      <family val="3"/>
      <charset val="128"/>
      <scheme val="minor"/>
    </font>
    <font>
      <sz val="10"/>
      <color rgb="FFFF0000"/>
      <name val="游ゴシック"/>
      <family val="2"/>
      <charset val="128"/>
      <scheme val="minor"/>
    </font>
    <font>
      <sz val="10"/>
      <color rgb="FFFF0000"/>
      <name val="Arial"/>
      <family val="2"/>
    </font>
    <font>
      <sz val="10"/>
      <color rgb="FFFF0000"/>
      <name val="游ゴシック"/>
      <family val="3"/>
      <charset val="128"/>
      <scheme val="minor"/>
    </font>
    <font>
      <sz val="8"/>
      <color rgb="FFFF0000"/>
      <name val="游ゴシック"/>
      <family val="3"/>
      <charset val="128"/>
      <scheme val="minor"/>
    </font>
    <font>
      <sz val="14"/>
      <color theme="1"/>
      <name val="Arial"/>
      <family val="2"/>
    </font>
    <font>
      <sz val="14"/>
      <name val="Arial"/>
      <family val="2"/>
    </font>
    <font>
      <sz val="14"/>
      <color theme="1"/>
      <name val="游ゴシック"/>
      <family val="3"/>
      <charset val="128"/>
      <scheme val="minor"/>
    </font>
    <font>
      <b/>
      <sz val="12"/>
      <color rgb="FFFF0000"/>
      <name val="游ゴシック"/>
      <family val="3"/>
      <charset val="128"/>
      <scheme val="minor"/>
    </font>
    <font>
      <sz val="12"/>
      <name val="ＭＳ Ｐ明朝"/>
      <family val="1"/>
      <charset val="128"/>
    </font>
    <font>
      <sz val="14"/>
      <name val="ＭＳ Ｐ明朝"/>
      <family val="1"/>
      <charset val="128"/>
    </font>
    <font>
      <sz val="11"/>
      <name val="ＭＳ Ｐ明朝"/>
      <family val="1"/>
      <charset val="128"/>
    </font>
    <font>
      <b/>
      <sz val="14"/>
      <name val="ＭＳ Ｐ明朝"/>
      <family val="1"/>
      <charset val="128"/>
    </font>
    <font>
      <sz val="10"/>
      <name val="ＭＳ Ｐ明朝"/>
      <family val="1"/>
      <charset val="128"/>
    </font>
    <font>
      <sz val="12"/>
      <color theme="1"/>
      <name val="ＭＳ Ｐ明朝"/>
      <family val="1"/>
      <charset val="128"/>
    </font>
    <font>
      <sz val="10"/>
      <color theme="1"/>
      <name val="ＭＳ Ｐ明朝"/>
      <family val="1"/>
      <charset val="128"/>
    </font>
    <font>
      <b/>
      <sz val="12"/>
      <color rgb="FFFF0000"/>
      <name val="ＭＳ Ｐ明朝"/>
      <family val="1"/>
      <charset val="128"/>
    </font>
    <font>
      <sz val="12"/>
      <name val="Arial"/>
      <family val="2"/>
    </font>
    <font>
      <sz val="9"/>
      <color theme="1"/>
      <name val="游ゴシック"/>
      <family val="3"/>
      <charset val="128"/>
      <scheme val="minor"/>
    </font>
    <font>
      <sz val="11"/>
      <color indexed="8"/>
      <name val="ＭＳ Ｐゴシック"/>
      <family val="3"/>
      <charset val="128"/>
    </font>
    <font>
      <sz val="16"/>
      <color rgb="FFFF0000"/>
      <name val="ＭＳ Ｐ明朝"/>
      <family val="1"/>
      <charset val="128"/>
    </font>
    <font>
      <sz val="14"/>
      <color rgb="FFFF0000"/>
      <name val="ＭＳ Ｐ明朝"/>
      <family val="1"/>
      <charset val="128"/>
    </font>
    <font>
      <sz val="10"/>
      <color rgb="FFFF0000"/>
      <name val="ＭＳ Ｐ明朝"/>
      <family val="1"/>
      <charset val="128"/>
    </font>
    <font>
      <sz val="10"/>
      <name val="ＭＳ Ｐゴシック"/>
      <family val="3"/>
      <charset val="128"/>
    </font>
    <font>
      <b/>
      <sz val="13.2"/>
      <name val="ＭＳ Ｐゴシック"/>
      <family val="3"/>
      <charset val="128"/>
    </font>
    <font>
      <b/>
      <sz val="13"/>
      <name val="ＭＳ Ｐ明朝"/>
      <family val="1"/>
      <charset val="128"/>
    </font>
    <font>
      <b/>
      <sz val="12.1"/>
      <color indexed="57"/>
      <name val="ＭＳ Ｐゴシック"/>
      <family val="3"/>
      <charset val="128"/>
    </font>
    <font>
      <sz val="9.9"/>
      <name val="ＭＳ Ｐゴシック"/>
      <family val="3"/>
      <charset val="128"/>
    </font>
    <font>
      <sz val="11"/>
      <color theme="1"/>
      <name val="ＭＳ Ｐ明朝"/>
      <family val="1"/>
      <charset val="128"/>
    </font>
    <font>
      <sz val="24"/>
      <color theme="1"/>
      <name val="ＭＳ Ｐ明朝"/>
      <family val="1"/>
      <charset val="128"/>
    </font>
    <font>
      <sz val="10.5"/>
      <color theme="1"/>
      <name val="ＭＳ Ｐ明朝"/>
      <family val="1"/>
      <charset val="128"/>
    </font>
    <font>
      <b/>
      <sz val="14"/>
      <color rgb="FFFF0000"/>
      <name val="ＭＳ Ｐ明朝"/>
      <family val="1"/>
      <charset val="128"/>
    </font>
    <font>
      <b/>
      <sz val="12.1"/>
      <color rgb="FFFF0000"/>
      <name val="ＭＳ Ｐゴシック"/>
      <family val="3"/>
      <charset val="128"/>
    </font>
    <font>
      <b/>
      <sz val="10"/>
      <color rgb="FFFF0000"/>
      <name val="ＭＳ Ｐゴシック"/>
      <family val="3"/>
      <charset val="128"/>
    </font>
    <font>
      <sz val="10"/>
      <color rgb="FFFF0000"/>
      <name val="ＭＳ Ｐゴシック"/>
      <family val="3"/>
      <charset val="128"/>
    </font>
    <font>
      <sz val="9.9"/>
      <color rgb="FFFF0000"/>
      <name val="ＭＳ Ｐゴシック"/>
      <family val="3"/>
      <charset val="128"/>
    </font>
    <font>
      <b/>
      <sz val="13"/>
      <color rgb="FFFF0000"/>
      <name val="ＭＳ Ｐ明朝"/>
      <family val="1"/>
      <charset val="128"/>
    </font>
    <font>
      <sz val="14"/>
      <color theme="1"/>
      <name val="ＭＳ Ｐ明朝"/>
      <family val="1"/>
      <charset val="128"/>
    </font>
    <font>
      <sz val="12"/>
      <color rgb="FFFF0000"/>
      <name val="ＭＳ Ｐ明朝"/>
      <family val="1"/>
      <charset val="128"/>
    </font>
    <font>
      <sz val="10.5"/>
      <color rgb="FFFF0000"/>
      <name val="ＭＳ Ｐ明朝"/>
      <family val="1"/>
      <charset val="128"/>
    </font>
    <font>
      <sz val="11"/>
      <color rgb="FFFF0000"/>
      <name val="ＭＳ Ｐ明朝"/>
      <family val="1"/>
      <charset val="128"/>
    </font>
    <font>
      <sz val="14"/>
      <color rgb="FFFF0000"/>
      <name val="Arial"/>
      <family val="2"/>
    </font>
    <font>
      <u/>
      <sz val="11"/>
      <color theme="1"/>
      <name val="游ゴシック"/>
      <family val="3"/>
      <charset val="128"/>
      <scheme val="minor"/>
    </font>
    <font>
      <b/>
      <sz val="16"/>
      <color theme="1"/>
      <name val="游ゴシック"/>
      <family val="3"/>
      <charset val="128"/>
      <scheme val="minor"/>
    </font>
    <font>
      <u/>
      <sz val="10"/>
      <color theme="1"/>
      <name val="游ゴシック"/>
      <family val="3"/>
      <charset val="128"/>
      <scheme val="minor"/>
    </font>
    <font>
      <b/>
      <sz val="9"/>
      <color theme="1"/>
      <name val="游ゴシック"/>
      <family val="3"/>
      <charset val="128"/>
      <scheme val="minor"/>
    </font>
    <font>
      <sz val="9"/>
      <name val="游ゴシック"/>
      <family val="3"/>
      <charset val="128"/>
      <scheme val="minor"/>
    </font>
    <font>
      <sz val="8"/>
      <color theme="1"/>
      <name val="游ゴシック"/>
      <family val="3"/>
      <charset val="128"/>
      <scheme val="minor"/>
    </font>
    <font>
      <sz val="12"/>
      <name val="ＭＳ Ｐゴシック"/>
      <family val="2"/>
      <charset val="128"/>
    </font>
    <font>
      <sz val="12"/>
      <name val="游ゴシック"/>
      <family val="3"/>
      <charset val="128"/>
      <scheme val="minor"/>
    </font>
    <font>
      <sz val="14"/>
      <name val="游ゴシック"/>
      <family val="3"/>
      <charset val="128"/>
      <scheme val="minor"/>
    </font>
    <font>
      <sz val="10"/>
      <color theme="1"/>
      <name val="游ゴシック"/>
      <family val="2"/>
      <charset val="128"/>
    </font>
    <font>
      <sz val="16"/>
      <name val="游ゴシック"/>
      <family val="3"/>
      <charset val="128"/>
      <scheme val="minor"/>
    </font>
    <font>
      <sz val="10"/>
      <name val="游ゴシック"/>
      <family val="3"/>
      <charset val="128"/>
      <scheme val="minor"/>
    </font>
    <font>
      <sz val="11"/>
      <name val="游ゴシック"/>
      <family val="3"/>
      <charset val="128"/>
      <scheme val="minor"/>
    </font>
    <font>
      <b/>
      <sz val="14"/>
      <name val="游ゴシック"/>
      <family val="3"/>
      <charset val="128"/>
      <scheme val="minor"/>
    </font>
    <font>
      <sz val="10"/>
      <name val="Arial"/>
      <family val="2"/>
    </font>
    <font>
      <sz val="10"/>
      <color rgb="FF000000"/>
      <name val="游ゴシック"/>
      <family val="3"/>
      <charset val="128"/>
    </font>
    <font>
      <u/>
      <sz val="10"/>
      <color theme="1"/>
      <name val="游ゴシック"/>
      <family val="3"/>
      <charset val="128"/>
    </font>
    <font>
      <sz val="8"/>
      <name val="游ゴシック"/>
      <family val="3"/>
      <charset val="128"/>
      <scheme val="minor"/>
    </font>
    <font>
      <sz val="8"/>
      <color indexed="8"/>
      <name val="游ゴシック"/>
      <family val="3"/>
      <charset val="128"/>
      <scheme val="minor"/>
    </font>
    <font>
      <sz val="8"/>
      <name val="Arial"/>
      <family val="2"/>
    </font>
    <font>
      <sz val="10"/>
      <color rgb="FF000000"/>
      <name val="游ゴシック"/>
      <family val="3"/>
      <charset val="128"/>
      <scheme val="minor"/>
    </font>
    <font>
      <sz val="10"/>
      <color theme="1"/>
      <name val="ＭＳ Ｐゴシック"/>
      <family val="2"/>
      <charset val="128"/>
    </font>
    <font>
      <sz val="8"/>
      <color theme="1"/>
      <name val="游ゴシック"/>
      <family val="3"/>
      <charset val="128"/>
    </font>
    <font>
      <sz val="10"/>
      <name val="ＭＳ Ｐゴシック"/>
      <family val="2"/>
      <charset val="128"/>
    </font>
    <font>
      <b/>
      <sz val="14"/>
      <color theme="4"/>
      <name val="游ゴシック"/>
      <family val="3"/>
      <charset val="128"/>
      <scheme val="minor"/>
    </font>
    <font>
      <sz val="10"/>
      <name val="游ゴシック"/>
      <family val="3"/>
      <charset val="128"/>
    </font>
    <font>
      <sz val="10"/>
      <color indexed="8"/>
      <name val="游ゴシック"/>
      <family val="3"/>
      <charset val="128"/>
      <scheme val="minor"/>
    </font>
    <font>
      <b/>
      <sz val="12"/>
      <color theme="1"/>
      <name val="游ゴシック"/>
      <family val="3"/>
      <charset val="128"/>
      <scheme val="minor"/>
    </font>
    <font>
      <sz val="24"/>
      <color theme="1"/>
      <name val="游ゴシック"/>
      <family val="3"/>
      <charset val="128"/>
      <scheme val="minor"/>
    </font>
    <font>
      <sz val="10.5"/>
      <color theme="1"/>
      <name val="游ゴシック"/>
      <family val="3"/>
      <charset val="128"/>
      <scheme val="minor"/>
    </font>
    <font>
      <sz val="10.5"/>
      <color theme="1"/>
      <name val="Arial"/>
      <family val="2"/>
    </font>
    <font>
      <sz val="11"/>
      <color theme="1"/>
      <name val="Arial"/>
      <family val="2"/>
    </font>
    <font>
      <sz val="18"/>
      <color theme="1"/>
      <name val="游ゴシック"/>
      <family val="3"/>
      <charset val="128"/>
      <scheme val="minor"/>
    </font>
    <font>
      <sz val="20"/>
      <color theme="1"/>
      <name val="游ゴシック"/>
      <family val="3"/>
      <charset val="128"/>
      <scheme val="minor"/>
    </font>
    <font>
      <sz val="16"/>
      <color theme="1"/>
      <name val="游ゴシック"/>
      <family val="3"/>
      <charset val="128"/>
      <scheme val="minor"/>
    </font>
    <font>
      <sz val="16"/>
      <color rgb="FFFF0000"/>
      <name val="游ゴシック"/>
      <family val="3"/>
      <charset val="128"/>
      <scheme val="minor"/>
    </font>
    <font>
      <b/>
      <sz val="14"/>
      <color theme="1"/>
      <name val="Arial"/>
      <family val="2"/>
    </font>
    <font>
      <sz val="10"/>
      <color theme="1"/>
      <name val="Segoe UI Symbol"/>
      <family val="3"/>
    </font>
    <font>
      <sz val="10"/>
      <color theme="0" tint="-0.499984740745262"/>
      <name val="游ゴシック"/>
      <family val="3"/>
      <charset val="128"/>
      <scheme val="minor"/>
    </font>
    <font>
      <sz val="11"/>
      <color theme="1"/>
      <name val="Segoe UI Symbol"/>
      <family val="2"/>
    </font>
    <font>
      <sz val="9"/>
      <color theme="1"/>
      <name val="游ゴシック"/>
      <family val="2"/>
      <charset val="128"/>
      <scheme val="minor"/>
    </font>
    <font>
      <sz val="11"/>
      <color indexed="8"/>
      <name val="游ゴシック"/>
      <family val="3"/>
      <charset val="128"/>
      <scheme val="minor"/>
    </font>
    <font>
      <sz val="12"/>
      <color indexed="8"/>
      <name val="游ゴシック"/>
      <family val="3"/>
      <charset val="128"/>
      <scheme val="minor"/>
    </font>
    <font>
      <sz val="9"/>
      <color indexed="8"/>
      <name val="游ゴシック"/>
      <family val="3"/>
      <charset val="128"/>
      <scheme val="minor"/>
    </font>
    <font>
      <sz val="14"/>
      <color rgb="FFFF0000"/>
      <name val="游ゴシック"/>
      <family val="3"/>
      <charset val="128"/>
      <scheme val="minor"/>
    </font>
    <font>
      <sz val="18"/>
      <color indexed="8"/>
      <name val="游ゴシック"/>
      <family val="3"/>
      <charset val="128"/>
      <scheme val="minor"/>
    </font>
    <font>
      <sz val="16"/>
      <color indexed="8"/>
      <name val="游ゴシック"/>
      <family val="3"/>
      <charset val="128"/>
      <scheme val="minor"/>
    </font>
    <font>
      <sz val="9"/>
      <color rgb="FFFF0000"/>
      <name val="游ゴシック"/>
      <family val="3"/>
      <charset val="128"/>
      <scheme val="minor"/>
    </font>
    <font>
      <b/>
      <sz val="11"/>
      <name val="游ゴシック"/>
      <family val="3"/>
      <charset val="128"/>
      <scheme val="minor"/>
    </font>
    <font>
      <b/>
      <sz val="8"/>
      <color rgb="FFFF0000"/>
      <name val="游ゴシック"/>
      <family val="3"/>
      <charset val="128"/>
      <scheme val="minor"/>
    </font>
    <font>
      <b/>
      <sz val="8"/>
      <color theme="1"/>
      <name val="游ゴシック"/>
      <family val="3"/>
      <charset val="128"/>
      <scheme val="minor"/>
    </font>
    <font>
      <u/>
      <sz val="8"/>
      <name val="游ゴシック"/>
      <family val="3"/>
      <charset val="128"/>
      <scheme val="minor"/>
    </font>
    <font>
      <sz val="7"/>
      <color theme="1"/>
      <name val="游ゴシック"/>
      <family val="3"/>
      <charset val="128"/>
      <scheme val="minor"/>
    </font>
    <font>
      <u val="double"/>
      <sz val="11"/>
      <color theme="1"/>
      <name val="游ゴシック"/>
      <family val="3"/>
      <charset val="128"/>
      <scheme val="minor"/>
    </font>
  </fonts>
  <fills count="1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7"/>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FFC000"/>
        <bgColor indexed="64"/>
      </patternFill>
    </fill>
    <fill>
      <patternFill patternType="solid">
        <fgColor theme="8" tint="0.79998168889431442"/>
        <bgColor indexed="64"/>
      </patternFill>
    </fill>
    <fill>
      <patternFill patternType="solid">
        <fgColor rgb="FFFFFF00"/>
        <bgColor indexed="64"/>
      </patternFill>
    </fill>
    <fill>
      <patternFill patternType="solid">
        <fgColor rgb="FF14F4E9"/>
        <bgColor indexed="64"/>
      </patternFill>
    </fill>
  </fills>
  <borders count="151">
    <border>
      <left/>
      <right/>
      <top/>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dotted">
        <color indexed="64"/>
      </right>
      <top style="thin">
        <color indexed="64"/>
      </top>
      <bottom style="medium">
        <color indexed="64"/>
      </bottom>
      <diagonal/>
    </border>
    <border>
      <left style="dotted">
        <color auto="1"/>
      </left>
      <right style="dotted">
        <color auto="1"/>
      </right>
      <top style="thin">
        <color auto="1"/>
      </top>
      <bottom style="medium">
        <color indexed="64"/>
      </bottom>
      <diagonal/>
    </border>
    <border>
      <left style="dotted">
        <color indexed="64"/>
      </left>
      <right style="thin">
        <color indexed="64"/>
      </right>
      <top style="thin">
        <color auto="1"/>
      </top>
      <bottom style="medium">
        <color indexed="64"/>
      </bottom>
      <diagonal/>
    </border>
    <border>
      <left/>
      <right style="dotted">
        <color indexed="64"/>
      </right>
      <top style="thin">
        <color auto="1"/>
      </top>
      <bottom style="medium">
        <color indexed="64"/>
      </bottom>
      <diagonal/>
    </border>
    <border>
      <left style="dotted">
        <color indexed="64"/>
      </left>
      <right style="medium">
        <color indexed="64"/>
      </right>
      <top style="thin">
        <color auto="1"/>
      </top>
      <bottom style="medium">
        <color indexed="64"/>
      </bottom>
      <diagonal/>
    </border>
    <border>
      <left style="thin">
        <color indexed="64"/>
      </left>
      <right style="dotted">
        <color indexed="64"/>
      </right>
      <top/>
      <bottom style="thin">
        <color auto="1"/>
      </bottom>
      <diagonal/>
    </border>
    <border>
      <left style="dotted">
        <color auto="1"/>
      </left>
      <right style="dotted">
        <color auto="1"/>
      </right>
      <top/>
      <bottom style="thin">
        <color auto="1"/>
      </bottom>
      <diagonal/>
    </border>
    <border>
      <left style="dotted">
        <color indexed="64"/>
      </left>
      <right style="thin">
        <color indexed="64"/>
      </right>
      <top/>
      <bottom style="thin">
        <color indexed="64"/>
      </bottom>
      <diagonal/>
    </border>
    <border>
      <left/>
      <right style="dotted">
        <color indexed="64"/>
      </right>
      <top/>
      <bottom style="thin">
        <color auto="1"/>
      </bottom>
      <diagonal/>
    </border>
    <border>
      <left style="dotted">
        <color auto="1"/>
      </left>
      <right style="medium">
        <color indexed="64"/>
      </right>
      <top/>
      <bottom style="thin">
        <color auto="1"/>
      </bottom>
      <diagonal/>
    </border>
    <border>
      <left style="thin">
        <color indexed="64"/>
      </left>
      <right style="dotted">
        <color indexed="64"/>
      </right>
      <top style="thin">
        <color indexed="64"/>
      </top>
      <bottom style="thin">
        <color indexed="64"/>
      </bottom>
      <diagonal/>
    </border>
    <border>
      <left style="dotted">
        <color auto="1"/>
      </left>
      <right style="dotted">
        <color auto="1"/>
      </right>
      <top style="thin">
        <color auto="1"/>
      </top>
      <bottom style="thin">
        <color auto="1"/>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auto="1"/>
      </left>
      <right style="medium">
        <color indexed="64"/>
      </right>
      <top style="thin">
        <color auto="1"/>
      </top>
      <bottom style="thin">
        <color auto="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ck">
        <color indexed="53"/>
      </left>
      <right/>
      <top/>
      <bottom style="medium">
        <color indexed="51"/>
      </bottom>
      <diagonal/>
    </border>
    <border>
      <left style="thick">
        <color indexed="53"/>
      </left>
      <right/>
      <top/>
      <bottom style="medium">
        <color indexed="55"/>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right/>
      <top style="thin">
        <color auto="1"/>
      </top>
      <bottom/>
      <diagonal/>
    </border>
    <border>
      <left/>
      <right style="thin">
        <color indexed="64"/>
      </right>
      <top style="thin">
        <color auto="1"/>
      </top>
      <bottom/>
      <diagonal/>
    </border>
    <border diagonalUp="1">
      <left style="thin">
        <color auto="1"/>
      </left>
      <right style="thin">
        <color auto="1"/>
      </right>
      <top style="thin">
        <color auto="1"/>
      </top>
      <bottom style="thin">
        <color auto="1"/>
      </bottom>
      <diagonal style="thin">
        <color auto="1"/>
      </diagonal>
    </border>
    <border>
      <left style="thin">
        <color indexed="64"/>
      </left>
      <right style="medium">
        <color indexed="64"/>
      </right>
      <top style="medium">
        <color indexed="64"/>
      </top>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
      <left/>
      <right style="medium">
        <color rgb="FF000000"/>
      </right>
      <top/>
      <bottom/>
      <diagonal/>
    </border>
    <border>
      <left style="medium">
        <color rgb="FF000000"/>
      </left>
      <right style="medium">
        <color rgb="FF000000"/>
      </right>
      <top/>
      <bottom/>
      <diagonal/>
    </border>
    <border>
      <left/>
      <right/>
      <top/>
      <bottom style="medium">
        <color rgb="FF000000"/>
      </bottom>
      <diagonal/>
    </border>
    <border>
      <left style="medium">
        <color rgb="FF000000"/>
      </left>
      <right/>
      <top/>
      <bottom style="medium">
        <color rgb="FF000000"/>
      </bottom>
      <diagonal/>
    </border>
    <border>
      <left/>
      <right/>
      <top style="medium">
        <color rgb="FF000000"/>
      </top>
      <bottom/>
      <diagonal/>
    </border>
    <border>
      <left style="medium">
        <color rgb="FF000000"/>
      </left>
      <right/>
      <top style="medium">
        <color rgb="FF000000"/>
      </top>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style="medium">
        <color indexed="64"/>
      </top>
      <bottom style="mediumDashDot">
        <color indexed="64"/>
      </bottom>
      <diagonal/>
    </border>
    <border>
      <left style="medium">
        <color indexed="64"/>
      </left>
      <right/>
      <top style="medium">
        <color indexed="64"/>
      </top>
      <bottom style="mediumDashDot">
        <color indexed="64"/>
      </bottom>
      <diagonal/>
    </border>
    <border>
      <left/>
      <right/>
      <top style="mediumDashDot">
        <color indexed="64"/>
      </top>
      <bottom/>
      <diagonal/>
    </border>
    <border>
      <left style="medium">
        <color indexed="64"/>
      </left>
      <right/>
      <top style="mediumDashDot">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DashDot">
        <color indexed="64"/>
      </bottom>
      <diagonal/>
    </border>
    <border>
      <left/>
      <right style="medium">
        <color indexed="64"/>
      </right>
      <top style="mediumDashDot">
        <color indexed="64"/>
      </top>
      <bottom/>
      <diagonal/>
    </border>
    <border>
      <left style="medium">
        <color indexed="64"/>
      </left>
      <right style="thin">
        <color indexed="64"/>
      </right>
      <top style="medium">
        <color indexed="64"/>
      </top>
      <bottom style="mediumDashDot">
        <color indexed="64"/>
      </bottom>
      <diagonal/>
    </border>
    <border>
      <left style="thin">
        <color indexed="64"/>
      </left>
      <right style="thin">
        <color indexed="64"/>
      </right>
      <top style="medium">
        <color indexed="64"/>
      </top>
      <bottom style="mediumDashDot">
        <color indexed="64"/>
      </bottom>
      <diagonal/>
    </border>
    <border>
      <left style="thin">
        <color indexed="64"/>
      </left>
      <right style="medium">
        <color indexed="64"/>
      </right>
      <top style="medium">
        <color indexed="64"/>
      </top>
      <bottom style="mediumDashDot">
        <color indexed="64"/>
      </bottom>
      <diagonal/>
    </border>
    <border diagonalUp="1">
      <left/>
      <right/>
      <top style="thin">
        <color auto="1"/>
      </top>
      <bottom style="thin">
        <color indexed="64"/>
      </bottom>
      <diagonal style="thin">
        <color auto="1"/>
      </diagonal>
    </border>
    <border>
      <left style="thin">
        <color indexed="64"/>
      </left>
      <right style="medium">
        <color indexed="64"/>
      </right>
      <top/>
      <bottom/>
      <diagonal/>
    </border>
    <border>
      <left style="medium">
        <color indexed="64"/>
      </left>
      <right style="thin">
        <color indexed="64"/>
      </right>
      <top style="mediumDashDot">
        <color indexed="64"/>
      </top>
      <bottom/>
      <diagonal/>
    </border>
    <border>
      <left/>
      <right/>
      <top/>
      <bottom style="mediumDashed">
        <color auto="1"/>
      </bottom>
      <diagonal/>
    </border>
    <border>
      <left/>
      <right/>
      <top style="mediumDashed">
        <color auto="1"/>
      </top>
      <bottom/>
      <diagonal/>
    </border>
  </borders>
  <cellStyleXfs count="24">
    <xf numFmtId="0" fontId="0" fillId="0" borderId="0">
      <alignment vertical="center"/>
    </xf>
    <xf numFmtId="0" fontId="10" fillId="0" borderId="0"/>
    <xf numFmtId="38" fontId="11" fillId="0" borderId="0" applyFont="0" applyFill="0" applyBorder="0" applyAlignment="0" applyProtection="0">
      <alignment vertical="center"/>
    </xf>
    <xf numFmtId="0" fontId="12" fillId="0" borderId="0">
      <alignment vertical="center"/>
    </xf>
    <xf numFmtId="0" fontId="12" fillId="0" borderId="0">
      <alignment vertical="center"/>
    </xf>
    <xf numFmtId="38" fontId="12" fillId="0" borderId="0" applyFont="0" applyFill="0" applyBorder="0" applyAlignment="0" applyProtection="0">
      <alignment vertical="center"/>
    </xf>
    <xf numFmtId="0" fontId="12" fillId="0" borderId="0">
      <alignment vertical="center"/>
    </xf>
    <xf numFmtId="38" fontId="12" fillId="0" borderId="0" applyFont="0" applyFill="0" applyBorder="0" applyAlignment="0" applyProtection="0">
      <alignment vertical="center"/>
    </xf>
    <xf numFmtId="0" fontId="7" fillId="0" borderId="0">
      <alignment vertical="center"/>
    </xf>
    <xf numFmtId="0" fontId="7" fillId="0" borderId="0">
      <alignment vertical="center"/>
    </xf>
    <xf numFmtId="38" fontId="7"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10" fillId="0" borderId="0">
      <alignment vertical="center"/>
    </xf>
    <xf numFmtId="38" fontId="10" fillId="0" borderId="0" applyFont="0" applyFill="0" applyBorder="0" applyAlignment="0" applyProtection="0">
      <alignment vertical="center"/>
    </xf>
    <xf numFmtId="0" fontId="40" fillId="0" borderId="0">
      <alignment vertical="center"/>
    </xf>
    <xf numFmtId="9" fontId="40" fillId="0" borderId="0" applyFont="0" applyFill="0" applyBorder="0" applyAlignment="0" applyProtection="0">
      <alignment vertical="center"/>
    </xf>
    <xf numFmtId="0" fontId="10"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cellStyleXfs>
  <cellXfs count="1845">
    <xf numFmtId="0" fontId="0" fillId="0" borderId="0" xfId="0">
      <alignment vertical="center"/>
    </xf>
    <xf numFmtId="0" fontId="12" fillId="0" borderId="0" xfId="4">
      <alignment vertical="center"/>
    </xf>
    <xf numFmtId="0" fontId="12"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7" xfId="5" applyFont="1" applyBorder="1" applyAlignment="1">
      <alignment horizontal="center" vertical="center" shrinkToFit="1"/>
    </xf>
    <xf numFmtId="0" fontId="15" fillId="0" borderId="16" xfId="4" applyFont="1" applyBorder="1" applyAlignment="1">
      <alignment horizontal="center" vertical="center"/>
    </xf>
    <xf numFmtId="0" fontId="11" fillId="0" borderId="0" xfId="4" applyFont="1" applyAlignment="1">
      <alignment horizontal="center" vertical="center"/>
    </xf>
    <xf numFmtId="0" fontId="11"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1" fillId="0" borderId="0" xfId="5" applyFont="1" applyBorder="1" applyAlignment="1">
      <alignment horizontal="center" vertical="center" shrinkToFit="1"/>
    </xf>
    <xf numFmtId="38" fontId="11" fillId="0" borderId="0" xfId="5" applyFont="1" applyBorder="1" applyAlignment="1">
      <alignment vertical="center" shrinkToFit="1"/>
    </xf>
    <xf numFmtId="0" fontId="16" fillId="0" borderId="0" xfId="4" applyFont="1" applyAlignment="1">
      <alignment horizontal="left" vertical="center"/>
    </xf>
    <xf numFmtId="0" fontId="10" fillId="0" borderId="0" xfId="4" applyFont="1" applyAlignment="1">
      <alignment horizontal="center" vertical="center"/>
    </xf>
    <xf numFmtId="0" fontId="10" fillId="3" borderId="16" xfId="5" applyNumberFormat="1" applyFont="1" applyFill="1" applyBorder="1" applyAlignment="1">
      <alignment horizontal="center" vertical="center" shrinkToFit="1"/>
    </xf>
    <xf numFmtId="0" fontId="10" fillId="3" borderId="16" xfId="5" applyNumberFormat="1" applyFont="1" applyFill="1" applyBorder="1" applyAlignment="1">
      <alignment horizontal="center" vertical="center" wrapText="1" shrinkToFit="1"/>
    </xf>
    <xf numFmtId="0" fontId="17" fillId="0" borderId="0" xfId="4" applyFont="1">
      <alignment vertical="center"/>
    </xf>
    <xf numFmtId="38" fontId="19" fillId="0" borderId="16" xfId="5" applyFont="1" applyBorder="1" applyAlignment="1">
      <alignment horizontal="right" vertical="center" shrinkToFit="1"/>
    </xf>
    <xf numFmtId="38" fontId="19" fillId="0" borderId="24" xfId="5" applyFont="1" applyBorder="1" applyAlignment="1">
      <alignment horizontal="right" vertical="center" shrinkToFit="1"/>
    </xf>
    <xf numFmtId="0" fontId="19" fillId="0" borderId="0" xfId="4" applyFont="1">
      <alignment vertical="center"/>
    </xf>
    <xf numFmtId="0" fontId="19" fillId="0" borderId="0" xfId="4" applyFont="1" applyAlignment="1">
      <alignment horizontal="center" vertical="center"/>
    </xf>
    <xf numFmtId="38" fontId="19" fillId="0" borderId="0" xfId="5" applyFont="1">
      <alignment vertical="center"/>
    </xf>
    <xf numFmtId="38" fontId="19" fillId="0" borderId="0" xfId="5" applyFont="1" applyAlignment="1">
      <alignment horizontal="right" vertical="center" shrinkToFit="1"/>
    </xf>
    <xf numFmtId="38" fontId="19" fillId="0" borderId="2" xfId="5" applyFont="1" applyBorder="1" applyAlignment="1">
      <alignment horizontal="right" vertical="center" shrinkToFit="1"/>
    </xf>
    <xf numFmtId="0" fontId="21" fillId="0" borderId="0" xfId="4" applyFont="1" applyAlignment="1">
      <alignment horizontal="center" vertical="center"/>
    </xf>
    <xf numFmtId="0" fontId="21" fillId="0" borderId="16" xfId="4" applyFont="1" applyBorder="1" applyAlignment="1">
      <alignment horizontal="center" vertical="center"/>
    </xf>
    <xf numFmtId="0" fontId="21" fillId="0" borderId="16" xfId="4" applyFont="1" applyBorder="1" applyAlignment="1">
      <alignment horizontal="center" vertical="center"/>
    </xf>
    <xf numFmtId="0" fontId="15" fillId="0" borderId="24" xfId="4" applyFont="1" applyBorder="1" applyAlignment="1">
      <alignment horizontal="center" vertical="center"/>
    </xf>
    <xf numFmtId="38" fontId="19" fillId="0" borderId="27" xfId="5" applyFont="1" applyBorder="1" applyAlignment="1">
      <alignment horizontal="right" vertical="center" shrinkToFit="1"/>
    </xf>
    <xf numFmtId="0" fontId="21" fillId="0" borderId="2" xfId="4" applyFont="1" applyBorder="1" applyAlignment="1">
      <alignment horizontal="center" vertical="center"/>
    </xf>
    <xf numFmtId="0" fontId="15" fillId="0" borderId="26" xfId="4" applyFont="1" applyBorder="1" applyAlignment="1">
      <alignment horizontal="center" vertical="center"/>
    </xf>
    <xf numFmtId="38" fontId="19" fillId="0" borderId="26" xfId="5" applyFont="1" applyBorder="1" applyAlignment="1">
      <alignment horizontal="right" vertical="center" shrinkToFit="1"/>
    </xf>
    <xf numFmtId="38" fontId="19" fillId="0" borderId="29" xfId="5" applyFont="1" applyBorder="1" applyAlignment="1">
      <alignment horizontal="right" vertical="center" shrinkToFit="1"/>
    </xf>
    <xf numFmtId="0" fontId="21" fillId="0" borderId="26" xfId="4" applyFont="1" applyBorder="1" applyAlignment="1">
      <alignment horizontal="center" vertical="center"/>
    </xf>
    <xf numFmtId="0" fontId="11" fillId="0" borderId="6" xfId="4" applyFont="1" applyBorder="1" applyAlignment="1">
      <alignment horizontal="center" vertical="center"/>
    </xf>
    <xf numFmtId="0" fontId="21" fillId="0" borderId="16" xfId="4" applyFont="1" applyBorder="1" applyAlignment="1">
      <alignment horizontal="center" vertical="center"/>
    </xf>
    <xf numFmtId="0" fontId="15" fillId="0" borderId="3" xfId="4" applyFont="1" applyBorder="1" applyAlignment="1">
      <alignment horizontal="center" vertical="center"/>
    </xf>
    <xf numFmtId="38" fontId="19" fillId="0" borderId="3" xfId="5" applyFont="1" applyBorder="1" applyAlignment="1">
      <alignment horizontal="right" vertical="center" shrinkToFit="1"/>
    </xf>
    <xf numFmtId="0" fontId="21" fillId="0" borderId="3" xfId="4" applyFont="1" applyBorder="1" applyAlignment="1">
      <alignment horizontal="center" vertical="center"/>
    </xf>
    <xf numFmtId="38" fontId="20" fillId="0" borderId="35" xfId="5" applyFont="1" applyBorder="1" applyAlignment="1">
      <alignment horizontal="right" vertical="center" shrinkToFit="1"/>
    </xf>
    <xf numFmtId="38" fontId="20" fillId="0" borderId="8" xfId="5" applyFont="1" applyBorder="1" applyAlignment="1">
      <alignment horizontal="right" vertical="center" shrinkToFit="1"/>
    </xf>
    <xf numFmtId="38" fontId="11" fillId="0" borderId="8" xfId="5" applyFont="1" applyBorder="1" applyAlignment="1">
      <alignment horizontal="right" vertical="center" shrinkToFit="1"/>
    </xf>
    <xf numFmtId="0" fontId="15" fillId="0" borderId="27" xfId="4" applyFont="1" applyBorder="1" applyAlignment="1">
      <alignment horizontal="center" vertical="center"/>
    </xf>
    <xf numFmtId="38" fontId="19" fillId="0" borderId="38" xfId="5" applyFont="1" applyBorder="1" applyAlignment="1">
      <alignment horizontal="right" vertical="center" shrinkToFit="1"/>
    </xf>
    <xf numFmtId="38" fontId="19" fillId="0" borderId="37" xfId="5" applyFont="1" applyBorder="1" applyAlignment="1">
      <alignment horizontal="right" vertical="center" shrinkToFit="1"/>
    </xf>
    <xf numFmtId="0" fontId="21" fillId="0" borderId="37" xfId="4" applyFont="1" applyBorder="1" applyAlignment="1">
      <alignment horizontal="center" vertical="center"/>
    </xf>
    <xf numFmtId="0" fontId="21" fillId="0" borderId="16" xfId="4" applyFont="1" applyBorder="1" applyAlignment="1">
      <alignment horizontal="center" vertical="center"/>
    </xf>
    <xf numFmtId="38" fontId="23" fillId="0" borderId="2" xfId="5" applyFont="1" applyBorder="1" applyAlignment="1">
      <alignment horizontal="center" vertical="center"/>
    </xf>
    <xf numFmtId="38" fontId="23" fillId="0" borderId="6" xfId="5" applyFont="1" applyBorder="1">
      <alignment vertical="center"/>
    </xf>
    <xf numFmtId="38" fontId="23" fillId="0" borderId="16" xfId="5" applyFont="1" applyBorder="1">
      <alignment vertical="center"/>
    </xf>
    <xf numFmtId="0" fontId="23" fillId="0" borderId="19" xfId="4" applyFont="1" applyBorder="1">
      <alignment vertical="center"/>
    </xf>
    <xf numFmtId="38" fontId="23" fillId="0" borderId="16" xfId="5" applyFont="1" applyBorder="1" applyAlignment="1">
      <alignment horizontal="right" vertical="center" shrinkToFit="1"/>
    </xf>
    <xf numFmtId="38" fontId="23" fillId="0" borderId="24" xfId="5" applyFont="1" applyBorder="1" applyAlignment="1">
      <alignment horizontal="right" vertical="center" shrinkToFit="1"/>
    </xf>
    <xf numFmtId="38" fontId="23" fillId="0" borderId="16" xfId="5" applyFont="1" applyBorder="1" applyAlignment="1">
      <alignment horizontal="right" vertical="center"/>
    </xf>
    <xf numFmtId="38" fontId="23" fillId="0" borderId="16" xfId="5" applyFont="1" applyBorder="1" applyAlignment="1">
      <alignment horizontal="center" vertical="center"/>
    </xf>
    <xf numFmtId="38" fontId="23" fillId="0" borderId="17" xfId="5" applyFont="1" applyBorder="1">
      <alignment vertical="center"/>
    </xf>
    <xf numFmtId="0" fontId="23" fillId="0" borderId="29" xfId="4" applyFont="1" applyBorder="1" applyAlignment="1">
      <alignment vertical="center"/>
    </xf>
    <xf numFmtId="0" fontId="23" fillId="0" borderId="30" xfId="4" applyFont="1" applyBorder="1" applyAlignment="1">
      <alignment vertical="center"/>
    </xf>
    <xf numFmtId="38" fontId="23" fillId="0" borderId="26" xfId="5" applyFont="1" applyBorder="1">
      <alignment vertical="center"/>
    </xf>
    <xf numFmtId="0" fontId="23" fillId="0" borderId="33" xfId="4" applyFont="1" applyBorder="1">
      <alignment vertical="center"/>
    </xf>
    <xf numFmtId="38" fontId="23" fillId="0" borderId="26" xfId="5" applyFont="1" applyBorder="1" applyAlignment="1">
      <alignment horizontal="right" vertical="center" shrinkToFit="1"/>
    </xf>
    <xf numFmtId="38" fontId="23" fillId="0" borderId="29" xfId="5" applyFont="1" applyBorder="1" applyAlignment="1">
      <alignment horizontal="right" vertical="center" shrinkToFit="1"/>
    </xf>
    <xf numFmtId="38" fontId="23" fillId="0" borderId="26" xfId="5" applyFont="1" applyBorder="1" applyAlignment="1">
      <alignment horizontal="right" vertical="center"/>
    </xf>
    <xf numFmtId="0" fontId="24" fillId="0" borderId="37" xfId="4" applyFont="1" applyBorder="1">
      <alignment vertical="center"/>
    </xf>
    <xf numFmtId="0" fontId="23" fillId="0" borderId="38" xfId="4" applyFont="1" applyBorder="1" applyAlignment="1">
      <alignment horizontal="center" vertical="center"/>
    </xf>
    <xf numFmtId="0" fontId="23" fillId="0" borderId="39" xfId="4" applyFont="1" applyBorder="1">
      <alignment vertical="center"/>
    </xf>
    <xf numFmtId="38" fontId="23" fillId="0" borderId="37" xfId="5" applyFont="1" applyBorder="1">
      <alignment vertical="center"/>
    </xf>
    <xf numFmtId="0" fontId="23" fillId="0" borderId="10" xfId="4" applyFont="1" applyBorder="1">
      <alignment vertical="center"/>
    </xf>
    <xf numFmtId="38" fontId="23" fillId="0" borderId="38" xfId="5" applyFont="1" applyBorder="1" applyAlignment="1">
      <alignment horizontal="right" vertical="center" shrinkToFit="1"/>
    </xf>
    <xf numFmtId="38" fontId="23" fillId="0" borderId="37" xfId="5" applyFont="1" applyBorder="1" applyAlignment="1">
      <alignment horizontal="right" vertical="center" shrinkToFit="1"/>
    </xf>
    <xf numFmtId="38" fontId="23" fillId="0" borderId="37" xfId="5" applyFont="1" applyBorder="1" applyAlignment="1">
      <alignment horizontal="right" vertical="center"/>
    </xf>
    <xf numFmtId="0" fontId="24" fillId="0" borderId="16" xfId="4" applyFont="1" applyBorder="1">
      <alignment vertical="center"/>
    </xf>
    <xf numFmtId="0" fontId="23" fillId="0" borderId="24" xfId="4" applyFont="1" applyBorder="1" applyAlignment="1">
      <alignment horizontal="center" vertical="center"/>
    </xf>
    <xf numFmtId="0" fontId="23" fillId="0" borderId="25" xfId="4" applyFont="1" applyBorder="1">
      <alignment vertical="center"/>
    </xf>
    <xf numFmtId="0" fontId="24" fillId="0" borderId="26" xfId="4" applyFont="1" applyBorder="1">
      <alignment vertical="center"/>
    </xf>
    <xf numFmtId="0" fontId="23" fillId="0" borderId="29" xfId="4" applyFont="1" applyBorder="1" applyAlignment="1">
      <alignment horizontal="center" vertical="center"/>
    </xf>
    <xf numFmtId="0" fontId="23" fillId="0" borderId="30" xfId="4" applyFont="1" applyBorder="1">
      <alignment vertical="center"/>
    </xf>
    <xf numFmtId="0" fontId="24" fillId="0" borderId="2" xfId="4" applyFont="1" applyBorder="1">
      <alignment vertical="center"/>
    </xf>
    <xf numFmtId="49" fontId="24" fillId="0" borderId="27" xfId="4" applyNumberFormat="1" applyFont="1" applyBorder="1">
      <alignment vertical="center"/>
    </xf>
    <xf numFmtId="0" fontId="23" fillId="0" borderId="27" xfId="4" applyFont="1" applyBorder="1" applyAlignment="1">
      <alignment horizontal="center" vertical="center"/>
    </xf>
    <xf numFmtId="0" fontId="23" fillId="0" borderId="28" xfId="4" applyFont="1" applyBorder="1">
      <alignment vertical="center"/>
    </xf>
    <xf numFmtId="38" fontId="23" fillId="0" borderId="2" xfId="5" applyFont="1" applyBorder="1">
      <alignment vertical="center"/>
    </xf>
    <xf numFmtId="0" fontId="23" fillId="0" borderId="5" xfId="4" applyFont="1" applyBorder="1">
      <alignment vertical="center"/>
    </xf>
    <xf numFmtId="38" fontId="23" fillId="0" borderId="27" xfId="5" applyFont="1" applyBorder="1" applyAlignment="1">
      <alignment horizontal="right" vertical="center" shrinkToFit="1"/>
    </xf>
    <xf numFmtId="38" fontId="23" fillId="0" borderId="2" xfId="5" applyFont="1" applyBorder="1" applyAlignment="1">
      <alignment horizontal="right" vertical="center" shrinkToFit="1"/>
    </xf>
    <xf numFmtId="38" fontId="23" fillId="0" borderId="2" xfId="5" applyFont="1" applyBorder="1" applyAlignment="1">
      <alignment horizontal="right" vertical="center"/>
    </xf>
    <xf numFmtId="49" fontId="24" fillId="0" borderId="24" xfId="4" applyNumberFormat="1" applyFont="1" applyBorder="1">
      <alignment vertical="center"/>
    </xf>
    <xf numFmtId="0" fontId="22" fillId="0" borderId="26" xfId="4" applyFont="1" applyBorder="1" applyAlignment="1">
      <alignment vertical="center"/>
    </xf>
    <xf numFmtId="0" fontId="23" fillId="0" borderId="26" xfId="4" applyFont="1" applyBorder="1" applyAlignment="1">
      <alignment vertical="center"/>
    </xf>
    <xf numFmtId="0" fontId="23" fillId="0" borderId="32" xfId="4" applyFont="1" applyBorder="1" applyAlignment="1">
      <alignment vertical="center"/>
    </xf>
    <xf numFmtId="0" fontId="24" fillId="0" borderId="7" xfId="4" applyFont="1" applyBorder="1" applyAlignment="1">
      <alignment vertical="center"/>
    </xf>
    <xf numFmtId="0" fontId="23" fillId="0" borderId="5" xfId="4" applyFont="1" applyBorder="1" applyAlignment="1">
      <alignment vertical="center"/>
    </xf>
    <xf numFmtId="0" fontId="23" fillId="0" borderId="7" xfId="4" applyFont="1" applyBorder="1" applyAlignment="1">
      <alignment vertical="center"/>
    </xf>
    <xf numFmtId="38" fontId="23" fillId="0" borderId="2" xfId="4" applyNumberFormat="1" applyFont="1" applyBorder="1">
      <alignment vertical="center"/>
    </xf>
    <xf numFmtId="38" fontId="23" fillId="4" borderId="2" xfId="5" applyFont="1" applyFill="1" applyBorder="1" applyAlignment="1">
      <alignment horizontal="right" vertical="center" shrinkToFit="1"/>
    </xf>
    <xf numFmtId="38" fontId="19" fillId="5" borderId="2" xfId="5" applyFont="1" applyFill="1" applyBorder="1" applyAlignment="1">
      <alignment horizontal="right" vertical="center" shrinkToFit="1"/>
    </xf>
    <xf numFmtId="0" fontId="24" fillId="0" borderId="2" xfId="4" applyFont="1" applyBorder="1" applyAlignment="1">
      <alignment vertical="center" shrinkToFit="1"/>
    </xf>
    <xf numFmtId="0" fontId="24" fillId="0" borderId="2" xfId="4" applyFont="1" applyBorder="1" applyAlignment="1">
      <alignment horizontal="center" vertical="center" shrinkToFit="1"/>
    </xf>
    <xf numFmtId="0" fontId="24" fillId="0" borderId="16" xfId="4" applyFont="1" applyBorder="1" applyAlignment="1">
      <alignment vertical="center" shrinkToFit="1"/>
    </xf>
    <xf numFmtId="0" fontId="24" fillId="0" borderId="16" xfId="4" applyFont="1" applyBorder="1" applyAlignment="1">
      <alignment horizontal="center" vertical="center" shrinkToFit="1"/>
    </xf>
    <xf numFmtId="0" fontId="25" fillId="0" borderId="16" xfId="4" applyFont="1" applyBorder="1" applyAlignment="1">
      <alignment horizontal="center" vertical="center" wrapText="1" shrinkToFit="1"/>
    </xf>
    <xf numFmtId="0" fontId="24" fillId="0" borderId="29" xfId="4" applyFont="1" applyBorder="1" applyAlignment="1">
      <alignment vertical="center"/>
    </xf>
    <xf numFmtId="49" fontId="24" fillId="0" borderId="38" xfId="4" applyNumberFormat="1" applyFont="1" applyBorder="1">
      <alignment vertical="center"/>
    </xf>
    <xf numFmtId="49" fontId="24" fillId="0" borderId="29" xfId="4" applyNumberFormat="1" applyFont="1" applyBorder="1">
      <alignment vertical="center"/>
    </xf>
    <xf numFmtId="0" fontId="28" fillId="0" borderId="0" xfId="4" applyFont="1" applyAlignment="1">
      <alignment horizontal="center" vertical="center"/>
    </xf>
    <xf numFmtId="0" fontId="32" fillId="0" borderId="0" xfId="1" applyFont="1" applyAlignment="1">
      <alignment horizontal="left" vertical="top" wrapText="1"/>
    </xf>
    <xf numFmtId="38" fontId="19" fillId="0" borderId="2" xfId="5" applyFont="1" applyBorder="1" applyAlignment="1">
      <alignment horizontal="center" vertical="center" shrinkToFit="1"/>
    </xf>
    <xf numFmtId="38" fontId="19" fillId="0" borderId="6" xfId="2" applyFont="1" applyBorder="1" applyAlignment="1">
      <alignment vertical="center" shrinkToFit="1"/>
    </xf>
    <xf numFmtId="0" fontId="19" fillId="0" borderId="19" xfId="4" applyFont="1" applyBorder="1" applyAlignment="1">
      <alignment horizontal="center" vertical="center" shrinkToFit="1"/>
    </xf>
    <xf numFmtId="38" fontId="19" fillId="0" borderId="16" xfId="5" applyFont="1" applyBorder="1" applyAlignment="1">
      <alignment horizontal="center" vertical="center" shrinkToFit="1"/>
    </xf>
    <xf numFmtId="38" fontId="19" fillId="0" borderId="17" xfId="2" applyFont="1" applyBorder="1" applyAlignment="1">
      <alignment vertical="center" shrinkToFit="1"/>
    </xf>
    <xf numFmtId="0" fontId="15" fillId="0" borderId="3" xfId="4" applyFont="1" applyBorder="1" applyAlignment="1">
      <alignment vertical="center" shrinkToFit="1"/>
    </xf>
    <xf numFmtId="49" fontId="15" fillId="0" borderId="3" xfId="4" applyNumberFormat="1" applyFont="1" applyBorder="1" applyAlignment="1">
      <alignment vertical="center" shrinkToFit="1"/>
    </xf>
    <xf numFmtId="0" fontId="19" fillId="0" borderId="3" xfId="4" applyFont="1" applyBorder="1" applyAlignment="1">
      <alignment horizontal="center" vertical="center" shrinkToFit="1"/>
    </xf>
    <xf numFmtId="38" fontId="19" fillId="0" borderId="9" xfId="2" applyFont="1" applyBorder="1" applyAlignment="1">
      <alignment vertical="center" shrinkToFit="1"/>
    </xf>
    <xf numFmtId="0" fontId="19" fillId="0" borderId="8" xfId="4" applyFont="1" applyBorder="1" applyAlignment="1">
      <alignment vertical="center" shrinkToFit="1"/>
    </xf>
    <xf numFmtId="0" fontId="15" fillId="0" borderId="29" xfId="4" applyFont="1" applyBorder="1" applyAlignment="1">
      <alignment vertical="center" shrinkToFit="1"/>
    </xf>
    <xf numFmtId="0" fontId="19" fillId="0" borderId="29" xfId="4" applyFont="1" applyBorder="1" applyAlignment="1">
      <alignment vertical="center" shrinkToFit="1"/>
    </xf>
    <xf numFmtId="0" fontId="19" fillId="0" borderId="31" xfId="4" applyFont="1" applyBorder="1" applyAlignment="1">
      <alignment vertical="center" shrinkToFit="1"/>
    </xf>
    <xf numFmtId="0" fontId="11" fillId="0" borderId="37" xfId="4" applyFont="1" applyBorder="1" applyAlignment="1">
      <alignment vertical="center" shrinkToFit="1"/>
    </xf>
    <xf numFmtId="49" fontId="11" fillId="0" borderId="38" xfId="4" applyNumberFormat="1" applyFont="1" applyBorder="1" applyAlignment="1">
      <alignment vertical="center" shrinkToFit="1"/>
    </xf>
    <xf numFmtId="0" fontId="19" fillId="0" borderId="38" xfId="4" applyFont="1" applyBorder="1" applyAlignment="1">
      <alignment horizontal="center" vertical="center" shrinkToFit="1"/>
    </xf>
    <xf numFmtId="0" fontId="19" fillId="0" borderId="10" xfId="4" applyFont="1" applyBorder="1" applyAlignment="1">
      <alignment vertical="center" shrinkToFit="1"/>
    </xf>
    <xf numFmtId="0" fontId="11" fillId="0" borderId="16" xfId="4" applyFont="1" applyBorder="1" applyAlignment="1">
      <alignment vertical="center" shrinkToFit="1"/>
    </xf>
    <xf numFmtId="49" fontId="11" fillId="0" borderId="24" xfId="4" applyNumberFormat="1" applyFont="1" applyBorder="1" applyAlignment="1">
      <alignment vertical="center" shrinkToFit="1"/>
    </xf>
    <xf numFmtId="0" fontId="19" fillId="0" borderId="24" xfId="4" applyFont="1" applyBorder="1" applyAlignment="1">
      <alignment horizontal="center" vertical="center" shrinkToFit="1"/>
    </xf>
    <xf numFmtId="0" fontId="19" fillId="0" borderId="19" xfId="4" applyFont="1" applyBorder="1" applyAlignment="1">
      <alignment vertical="center" shrinkToFit="1"/>
    </xf>
    <xf numFmtId="0" fontId="11" fillId="0" borderId="26" xfId="4" applyFont="1" applyBorder="1" applyAlignment="1">
      <alignment vertical="center" shrinkToFit="1"/>
    </xf>
    <xf numFmtId="49" fontId="11" fillId="0" borderId="29" xfId="4" applyNumberFormat="1" applyFont="1" applyBorder="1" applyAlignment="1">
      <alignment vertical="center" shrinkToFit="1"/>
    </xf>
    <xf numFmtId="0" fontId="19" fillId="0" borderId="29" xfId="4" applyFont="1" applyBorder="1" applyAlignment="1">
      <alignment horizontal="center" vertical="center" shrinkToFit="1"/>
    </xf>
    <xf numFmtId="0" fontId="19" fillId="0" borderId="33" xfId="4" applyFont="1" applyBorder="1" applyAlignment="1">
      <alignment vertical="center" shrinkToFit="1"/>
    </xf>
    <xf numFmtId="0" fontId="0" fillId="0" borderId="2" xfId="4" applyFont="1" applyBorder="1" applyAlignment="1">
      <alignment vertical="center" shrinkToFit="1"/>
    </xf>
    <xf numFmtId="49" fontId="11" fillId="0" borderId="27" xfId="4" applyNumberFormat="1" applyFont="1" applyBorder="1" applyAlignment="1">
      <alignment vertical="center" shrinkToFit="1"/>
    </xf>
    <xf numFmtId="0" fontId="19" fillId="0" borderId="27" xfId="4" applyFont="1" applyBorder="1" applyAlignment="1">
      <alignment horizontal="center" vertical="center" shrinkToFit="1"/>
    </xf>
    <xf numFmtId="0" fontId="19" fillId="0" borderId="5" xfId="4" applyFont="1" applyBorder="1" applyAlignment="1">
      <alignment vertical="center" shrinkToFit="1"/>
    </xf>
    <xf numFmtId="0" fontId="0" fillId="0" borderId="16" xfId="4" applyFont="1" applyBorder="1" applyAlignment="1">
      <alignment vertical="center" shrinkToFit="1"/>
    </xf>
    <xf numFmtId="0" fontId="15" fillId="0" borderId="26" xfId="4" applyFont="1" applyBorder="1" applyAlignment="1">
      <alignment vertical="center" shrinkToFit="1"/>
    </xf>
    <xf numFmtId="0" fontId="19" fillId="0" borderId="26" xfId="4" applyFont="1" applyBorder="1" applyAlignment="1">
      <alignment vertical="center" shrinkToFit="1"/>
    </xf>
    <xf numFmtId="0" fontId="11" fillId="0" borderId="7" xfId="4" applyFont="1" applyBorder="1" applyAlignment="1">
      <alignment vertical="center" shrinkToFit="1"/>
    </xf>
    <xf numFmtId="0" fontId="19" fillId="0" borderId="2" xfId="4" applyFont="1" applyBorder="1" applyAlignment="1">
      <alignment vertical="center" shrinkToFit="1"/>
    </xf>
    <xf numFmtId="0" fontId="11" fillId="0" borderId="0" xfId="4" applyFont="1" applyAlignment="1">
      <alignment vertical="center" shrinkToFit="1"/>
    </xf>
    <xf numFmtId="0" fontId="19" fillId="0" borderId="0" xfId="4" applyFont="1" applyAlignment="1">
      <alignment horizontal="center" vertical="center" shrinkToFit="1"/>
    </xf>
    <xf numFmtId="0" fontId="19" fillId="0" borderId="0" xfId="4" applyFont="1" applyAlignment="1">
      <alignment vertical="center" shrinkToFit="1"/>
    </xf>
    <xf numFmtId="38" fontId="19" fillId="0" borderId="0" xfId="5" applyFont="1" applyAlignment="1">
      <alignment vertical="center" shrinkToFit="1"/>
    </xf>
    <xf numFmtId="0" fontId="12" fillId="0" borderId="0" xfId="4" applyAlignment="1">
      <alignment vertical="center" shrinkToFit="1"/>
    </xf>
    <xf numFmtId="0" fontId="12" fillId="0" borderId="0" xfId="4" applyAlignment="1">
      <alignment horizontal="center" vertical="center" shrinkToFit="1"/>
    </xf>
    <xf numFmtId="38" fontId="0" fillId="0" borderId="0" xfId="5" applyFont="1" applyAlignment="1">
      <alignment vertical="center" shrinkToFit="1"/>
    </xf>
    <xf numFmtId="38" fontId="19" fillId="0" borderId="16" xfId="2" applyFont="1" applyBorder="1" applyAlignment="1">
      <alignment vertical="center" shrinkToFit="1"/>
    </xf>
    <xf numFmtId="38" fontId="19" fillId="0" borderId="3" xfId="2" applyFont="1" applyBorder="1" applyAlignment="1">
      <alignment vertical="center" shrinkToFit="1"/>
    </xf>
    <xf numFmtId="38" fontId="19" fillId="0" borderId="30" xfId="2" applyFont="1" applyBorder="1" applyAlignment="1">
      <alignment vertical="center" shrinkToFit="1"/>
    </xf>
    <xf numFmtId="38" fontId="19" fillId="0" borderId="26" xfId="2" applyFont="1" applyBorder="1" applyAlignment="1">
      <alignment vertical="center" shrinkToFit="1"/>
    </xf>
    <xf numFmtId="38" fontId="19" fillId="0" borderId="39" xfId="2" applyFont="1" applyBorder="1" applyAlignment="1">
      <alignment vertical="center" shrinkToFit="1"/>
    </xf>
    <xf numFmtId="38" fontId="19" fillId="0" borderId="37" xfId="2" applyFont="1" applyBorder="1" applyAlignment="1">
      <alignment vertical="center" shrinkToFit="1"/>
    </xf>
    <xf numFmtId="38" fontId="19" fillId="0" borderId="25" xfId="2" applyFont="1" applyBorder="1" applyAlignment="1">
      <alignment vertical="center" shrinkToFit="1"/>
    </xf>
    <xf numFmtId="38" fontId="19" fillId="0" borderId="28" xfId="2" applyFont="1" applyBorder="1" applyAlignment="1">
      <alignment vertical="center" shrinkToFit="1"/>
    </xf>
    <xf numFmtId="38" fontId="19" fillId="0" borderId="2" xfId="2" applyFont="1" applyBorder="1" applyAlignment="1">
      <alignment vertical="center" shrinkToFit="1"/>
    </xf>
    <xf numFmtId="38" fontId="19" fillId="0" borderId="7" xfId="2" applyFont="1" applyBorder="1" applyAlignment="1">
      <alignment vertical="center" shrinkToFit="1"/>
    </xf>
    <xf numFmtId="0" fontId="21" fillId="0" borderId="16" xfId="4" applyFont="1" applyBorder="1" applyAlignment="1">
      <alignment horizontal="center" vertical="center"/>
    </xf>
    <xf numFmtId="0" fontId="15" fillId="6" borderId="16" xfId="4" applyFont="1" applyFill="1" applyBorder="1" applyAlignment="1">
      <alignment horizontal="center" vertical="center"/>
    </xf>
    <xf numFmtId="0" fontId="24" fillId="6" borderId="16" xfId="4" applyFont="1" applyFill="1" applyBorder="1" applyAlignment="1">
      <alignment vertical="center" shrinkToFit="1"/>
    </xf>
    <xf numFmtId="0" fontId="24" fillId="6" borderId="16" xfId="4" applyFont="1" applyFill="1" applyBorder="1" applyAlignment="1">
      <alignment horizontal="center" vertical="center" shrinkToFit="1"/>
    </xf>
    <xf numFmtId="38" fontId="23" fillId="6" borderId="16" xfId="5" applyFont="1" applyFill="1" applyBorder="1" applyAlignment="1">
      <alignment horizontal="center" vertical="center"/>
    </xf>
    <xf numFmtId="38" fontId="23" fillId="6" borderId="17" xfId="5" applyFont="1" applyFill="1" applyBorder="1">
      <alignment vertical="center"/>
    </xf>
    <xf numFmtId="38" fontId="23" fillId="6" borderId="16" xfId="5" applyFont="1" applyFill="1" applyBorder="1">
      <alignment vertical="center"/>
    </xf>
    <xf numFmtId="0" fontId="23" fillId="6" borderId="19" xfId="4" applyFont="1" applyFill="1" applyBorder="1">
      <alignment vertical="center"/>
    </xf>
    <xf numFmtId="38" fontId="23" fillId="6" borderId="16" xfId="5" applyFont="1" applyFill="1" applyBorder="1" applyAlignment="1">
      <alignment horizontal="right" vertical="center" shrinkToFit="1"/>
    </xf>
    <xf numFmtId="38" fontId="23" fillId="6" borderId="24" xfId="5" applyFont="1" applyFill="1" applyBorder="1" applyAlignment="1">
      <alignment horizontal="right" vertical="center" shrinkToFit="1"/>
    </xf>
    <xf numFmtId="38" fontId="23" fillId="6" borderId="16" xfId="5" applyFont="1" applyFill="1" applyBorder="1" applyAlignment="1">
      <alignment horizontal="right" vertical="center"/>
    </xf>
    <xf numFmtId="0" fontId="15" fillId="0" borderId="16" xfId="4" applyFont="1" applyFill="1" applyBorder="1" applyAlignment="1">
      <alignment horizontal="center" vertical="center"/>
    </xf>
    <xf numFmtId="0" fontId="31" fillId="2" borderId="0" xfId="1" applyFont="1" applyFill="1" applyBorder="1" applyAlignment="1" applyProtection="1">
      <alignment horizontal="center" vertical="center" wrapText="1"/>
      <protection locked="0"/>
    </xf>
    <xf numFmtId="182" fontId="38" fillId="0" borderId="16" xfId="15" applyNumberFormat="1" applyFont="1" applyFill="1" applyBorder="1" applyAlignment="1">
      <alignment horizontal="center" vertical="center"/>
    </xf>
    <xf numFmtId="0" fontId="33" fillId="0" borderId="0" xfId="0" applyFont="1">
      <alignment vertical="center"/>
    </xf>
    <xf numFmtId="0" fontId="31" fillId="0" borderId="0" xfId="0" applyFont="1">
      <alignment vertical="center"/>
    </xf>
    <xf numFmtId="0" fontId="31" fillId="0" borderId="0" xfId="0" applyFont="1" applyAlignment="1">
      <alignment horizontal="center" vertical="center"/>
    </xf>
    <xf numFmtId="0" fontId="0" fillId="0" borderId="0" xfId="0" applyAlignment="1">
      <alignment horizontal="center" vertical="center"/>
    </xf>
    <xf numFmtId="0" fontId="45" fillId="0" borderId="94" xfId="0" applyFont="1" applyBorder="1">
      <alignment vertical="center"/>
    </xf>
    <xf numFmtId="0" fontId="44" fillId="0" borderId="0" xfId="0" applyFont="1">
      <alignment vertical="center"/>
    </xf>
    <xf numFmtId="0" fontId="46" fillId="0" borderId="0" xfId="0" applyFont="1">
      <alignment vertical="center"/>
    </xf>
    <xf numFmtId="0" fontId="47" fillId="10" borderId="0" xfId="0" applyFont="1" applyFill="1">
      <alignment vertical="center"/>
    </xf>
    <xf numFmtId="0" fontId="44" fillId="10" borderId="0" xfId="0" applyFont="1" applyFill="1">
      <alignment vertical="center"/>
    </xf>
    <xf numFmtId="0" fontId="48" fillId="10" borderId="0" xfId="0" applyFont="1" applyFill="1">
      <alignment vertical="center"/>
    </xf>
    <xf numFmtId="0" fontId="0" fillId="9" borderId="0" xfId="0" applyFill="1">
      <alignment vertical="center"/>
    </xf>
    <xf numFmtId="0" fontId="45" fillId="0" borderId="95" xfId="0" applyFont="1" applyBorder="1">
      <alignment vertical="center"/>
    </xf>
    <xf numFmtId="0" fontId="47" fillId="0" borderId="0" xfId="0" applyFont="1">
      <alignment vertical="center"/>
    </xf>
    <xf numFmtId="0" fontId="48" fillId="0" borderId="0" xfId="0" applyFont="1">
      <alignment vertical="center"/>
    </xf>
    <xf numFmtId="0" fontId="46" fillId="0" borderId="0" xfId="0" applyFont="1" applyAlignment="1">
      <alignment horizontal="center" vertical="center"/>
    </xf>
    <xf numFmtId="0" fontId="47" fillId="11" borderId="0" xfId="0" applyFont="1" applyFill="1">
      <alignment vertical="center"/>
    </xf>
    <xf numFmtId="0" fontId="44" fillId="11" borderId="0" xfId="0" applyFont="1" applyFill="1">
      <alignment vertical="center"/>
    </xf>
    <xf numFmtId="0" fontId="48" fillId="11" borderId="0" xfId="0" applyFont="1" applyFill="1">
      <alignment vertical="center"/>
    </xf>
    <xf numFmtId="0" fontId="49" fillId="0" borderId="0" xfId="9" applyFont="1" applyAlignment="1">
      <alignment horizontal="center" vertical="center"/>
    </xf>
    <xf numFmtId="49" fontId="49" fillId="0" borderId="0" xfId="9" applyNumberFormat="1" applyFont="1" applyAlignment="1">
      <alignment horizontal="left" vertical="center"/>
    </xf>
    <xf numFmtId="49" fontId="49" fillId="0" borderId="0" xfId="9" applyNumberFormat="1" applyFont="1" applyAlignment="1">
      <alignment horizontal="center" vertical="center"/>
    </xf>
    <xf numFmtId="0" fontId="49" fillId="0" borderId="0" xfId="9" applyFont="1" applyAlignment="1">
      <alignment horizontal="left" vertical="center"/>
    </xf>
    <xf numFmtId="4" fontId="49" fillId="0" borderId="0" xfId="9" applyNumberFormat="1" applyFont="1" applyAlignment="1">
      <alignment horizontal="left" vertical="center"/>
    </xf>
    <xf numFmtId="184" fontId="50" fillId="0" borderId="0" xfId="9" applyNumberFormat="1" applyFont="1" applyAlignment="1">
      <alignment horizontal="left" vertical="center"/>
    </xf>
    <xf numFmtId="184" fontId="49" fillId="0" borderId="0" xfId="9" applyNumberFormat="1" applyFont="1" applyAlignment="1">
      <alignment horizontal="left" vertical="center"/>
    </xf>
    <xf numFmtId="0" fontId="51" fillId="0" borderId="0" xfId="9" applyFont="1" applyAlignment="1">
      <alignment horizontal="center" vertical="center" wrapText="1"/>
    </xf>
    <xf numFmtId="0" fontId="51" fillId="0" borderId="0" xfId="9" applyFont="1" applyAlignment="1">
      <alignment horizontal="left" vertical="center" wrapText="1"/>
    </xf>
    <xf numFmtId="0" fontId="30" fillId="2" borderId="0" xfId="13" applyFont="1" applyFill="1" applyAlignment="1">
      <alignment horizontal="right" vertical="center"/>
    </xf>
    <xf numFmtId="3" fontId="51" fillId="0" borderId="0" xfId="9" applyNumberFormat="1" applyFont="1" applyAlignment="1">
      <alignment horizontal="left" vertical="center" wrapText="1"/>
    </xf>
    <xf numFmtId="0" fontId="51" fillId="3" borderId="55" xfId="9" applyFont="1" applyFill="1" applyBorder="1" applyAlignment="1">
      <alignment horizontal="center" vertical="center" wrapText="1"/>
    </xf>
    <xf numFmtId="3" fontId="51" fillId="3" borderId="68" xfId="9" applyNumberFormat="1" applyFont="1" applyFill="1" applyBorder="1" applyAlignment="1">
      <alignment horizontal="center" vertical="center" wrapText="1"/>
    </xf>
    <xf numFmtId="3" fontId="36" fillId="3" borderId="33" xfId="9" applyNumberFormat="1" applyFont="1" applyFill="1" applyBorder="1" applyAlignment="1">
      <alignment horizontal="center" vertical="center" wrapText="1"/>
    </xf>
    <xf numFmtId="3" fontId="51" fillId="3" borderId="33" xfId="9" applyNumberFormat="1" applyFont="1" applyFill="1" applyBorder="1" applyAlignment="1">
      <alignment horizontal="center" vertical="center" wrapText="1"/>
    </xf>
    <xf numFmtId="184" fontId="49" fillId="3" borderId="26" xfId="9" applyNumberFormat="1" applyFont="1" applyFill="1" applyBorder="1" applyAlignment="1">
      <alignment horizontal="center" vertical="center" wrapText="1"/>
    </xf>
    <xf numFmtId="0" fontId="49" fillId="3" borderId="26" xfId="9" applyFont="1" applyFill="1" applyBorder="1" applyAlignment="1">
      <alignment horizontal="center" vertical="center" wrapText="1"/>
    </xf>
    <xf numFmtId="0" fontId="49" fillId="3" borderId="68" xfId="9" applyFont="1" applyFill="1" applyBorder="1" applyAlignment="1">
      <alignment horizontal="center" vertical="center" wrapText="1"/>
    </xf>
    <xf numFmtId="0" fontId="49" fillId="3" borderId="33" xfId="9" applyFont="1" applyFill="1" applyBorder="1" applyAlignment="1">
      <alignment horizontal="center" vertical="center" wrapText="1"/>
    </xf>
    <xf numFmtId="4" fontId="51" fillId="3" borderId="68" xfId="9" applyNumberFormat="1" applyFont="1" applyFill="1" applyBorder="1" applyAlignment="1">
      <alignment horizontal="center" vertical="center" wrapText="1"/>
    </xf>
    <xf numFmtId="0" fontId="49" fillId="0" borderId="0" xfId="9" applyFont="1" applyAlignment="1">
      <alignment horizontal="left" vertical="center" wrapText="1"/>
    </xf>
    <xf numFmtId="0" fontId="51" fillId="0" borderId="53" xfId="9" applyFont="1" applyBorder="1" applyAlignment="1">
      <alignment horizontal="center" vertical="center" wrapText="1"/>
    </xf>
    <xf numFmtId="0" fontId="51" fillId="0" borderId="54" xfId="9" applyFont="1" applyBorder="1" applyAlignment="1">
      <alignment horizontal="center" vertical="center" wrapText="1"/>
    </xf>
    <xf numFmtId="0" fontId="51" fillId="0" borderId="57" xfId="9" applyFont="1" applyBorder="1" applyAlignment="1">
      <alignment horizontal="center" vertical="center" wrapText="1"/>
    </xf>
    <xf numFmtId="179" fontId="49" fillId="0" borderId="0" xfId="9" applyNumberFormat="1" applyFont="1" applyAlignment="1">
      <alignment horizontal="left" vertical="center"/>
    </xf>
    <xf numFmtId="179" fontId="49" fillId="0" borderId="0" xfId="9" applyNumberFormat="1" applyFont="1" applyAlignment="1">
      <alignment horizontal="center" vertical="center"/>
    </xf>
    <xf numFmtId="0" fontId="36" fillId="0" borderId="0" xfId="9" applyFont="1">
      <alignment vertical="center"/>
    </xf>
    <xf numFmtId="0" fontId="36" fillId="0" borderId="0" xfId="9" applyFont="1" applyAlignment="1">
      <alignment horizontal="center" vertical="center"/>
    </xf>
    <xf numFmtId="0" fontId="35" fillId="0" borderId="0" xfId="9" applyFont="1" applyAlignment="1">
      <alignment horizontal="right" vertical="center"/>
    </xf>
    <xf numFmtId="0" fontId="36" fillId="0" borderId="0" xfId="9" applyFont="1" applyAlignment="1">
      <alignment horizontal="right" vertical="center"/>
    </xf>
    <xf numFmtId="0" fontId="36" fillId="0" borderId="60" xfId="9" applyFont="1" applyBorder="1">
      <alignment vertical="center"/>
    </xf>
    <xf numFmtId="0" fontId="36" fillId="0" borderId="40" xfId="9" applyFont="1" applyBorder="1">
      <alignment vertical="center"/>
    </xf>
    <xf numFmtId="0" fontId="53" fillId="10" borderId="0" xfId="0" applyFont="1" applyFill="1">
      <alignment vertical="center"/>
    </xf>
    <xf numFmtId="0" fontId="24" fillId="10" borderId="0" xfId="0" applyFont="1" applyFill="1">
      <alignment vertical="center"/>
    </xf>
    <xf numFmtId="0" fontId="53" fillId="0" borderId="0" xfId="0" applyFont="1">
      <alignment vertical="center"/>
    </xf>
    <xf numFmtId="0" fontId="56" fillId="0" borderId="0" xfId="0" applyFont="1">
      <alignment vertical="center"/>
    </xf>
    <xf numFmtId="0" fontId="24" fillId="0" borderId="0" xfId="0" applyFont="1">
      <alignment vertical="center"/>
    </xf>
    <xf numFmtId="0" fontId="42" fillId="0" borderId="0" xfId="0" applyFont="1">
      <alignment vertical="center"/>
    </xf>
    <xf numFmtId="0" fontId="57" fillId="0" borderId="0" xfId="0" applyFont="1">
      <alignment vertical="center"/>
    </xf>
    <xf numFmtId="0" fontId="24" fillId="9" borderId="0" xfId="0" applyFont="1" applyFill="1">
      <alignment vertical="center"/>
    </xf>
    <xf numFmtId="0" fontId="53" fillId="11" borderId="0" xfId="0" applyFont="1" applyFill="1">
      <alignment vertical="center"/>
    </xf>
    <xf numFmtId="0" fontId="24" fillId="11" borderId="0" xfId="0" applyFont="1" applyFill="1">
      <alignment vertical="center"/>
    </xf>
    <xf numFmtId="0" fontId="49" fillId="3" borderId="44" xfId="9" applyFont="1" applyFill="1" applyBorder="1" applyAlignment="1">
      <alignment horizontal="center" vertical="center"/>
    </xf>
    <xf numFmtId="0" fontId="51" fillId="3" borderId="26" xfId="9" applyFont="1" applyFill="1" applyBorder="1" applyAlignment="1">
      <alignment horizontal="center" vertical="center" wrapText="1"/>
    </xf>
    <xf numFmtId="0" fontId="49" fillId="3" borderId="19" xfId="9" applyFont="1" applyFill="1" applyBorder="1" applyAlignment="1">
      <alignment horizontal="center" vertical="center"/>
    </xf>
    <xf numFmtId="0" fontId="34" fillId="0" borderId="0" xfId="1" applyFont="1" applyAlignment="1">
      <alignment horizontal="left" vertical="top" wrapText="1"/>
    </xf>
    <xf numFmtId="12" fontId="34" fillId="0" borderId="0" xfId="1" quotePrefix="1" applyNumberFormat="1" applyFont="1" applyAlignment="1">
      <alignment horizontal="left" vertical="top" wrapText="1"/>
    </xf>
    <xf numFmtId="0" fontId="60" fillId="0" borderId="50" xfId="9" applyFont="1" applyBorder="1" applyAlignment="1">
      <alignment vertical="center" wrapText="1"/>
    </xf>
    <xf numFmtId="0" fontId="60" fillId="0" borderId="37" xfId="9" applyFont="1" applyBorder="1" applyAlignment="1">
      <alignment vertical="center" wrapText="1"/>
    </xf>
    <xf numFmtId="3" fontId="60" fillId="0" borderId="5" xfId="9" applyNumberFormat="1" applyFont="1" applyBorder="1" applyAlignment="1">
      <alignment horizontal="center" vertical="center" wrapText="1"/>
    </xf>
    <xf numFmtId="3" fontId="60" fillId="0" borderId="5" xfId="9" applyNumberFormat="1" applyFont="1" applyBorder="1" applyAlignment="1">
      <alignment vertical="center" wrapText="1"/>
    </xf>
    <xf numFmtId="0" fontId="61" fillId="0" borderId="2" xfId="9" applyFont="1" applyBorder="1">
      <alignment vertical="center"/>
    </xf>
    <xf numFmtId="0" fontId="61" fillId="0" borderId="69" xfId="9" applyFont="1" applyBorder="1" applyAlignment="1">
      <alignment horizontal="center" vertical="center"/>
    </xf>
    <xf numFmtId="2" fontId="61" fillId="0" borderId="53" xfId="9" applyNumberFormat="1" applyFont="1" applyBorder="1" applyAlignment="1">
      <alignment horizontal="center" vertical="center"/>
    </xf>
    <xf numFmtId="4" fontId="61" fillId="0" borderId="50" xfId="9" applyNumberFormat="1" applyFont="1" applyBorder="1" applyAlignment="1">
      <alignment horizontal="right" vertical="center"/>
    </xf>
    <xf numFmtId="0" fontId="61" fillId="0" borderId="37" xfId="9" applyFont="1" applyBorder="1" applyAlignment="1">
      <alignment horizontal="right" vertical="center"/>
    </xf>
    <xf numFmtId="4" fontId="61" fillId="0" borderId="64" xfId="9" applyNumberFormat="1" applyFont="1" applyBorder="1" applyAlignment="1">
      <alignment horizontal="right" vertical="center"/>
    </xf>
    <xf numFmtId="3" fontId="60" fillId="0" borderId="43" xfId="9" applyNumberFormat="1" applyFont="1" applyBorder="1" applyAlignment="1">
      <alignment vertical="center" wrapText="1"/>
    </xf>
    <xf numFmtId="0" fontId="60" fillId="0" borderId="16" xfId="9" applyFont="1" applyBorder="1" applyAlignment="1">
      <alignment vertical="center" wrapText="1"/>
    </xf>
    <xf numFmtId="4" fontId="61" fillId="0" borderId="43" xfId="9" applyNumberFormat="1" applyFont="1" applyBorder="1" applyAlignment="1">
      <alignment horizontal="right" vertical="center"/>
    </xf>
    <xf numFmtId="0" fontId="61" fillId="0" borderId="16" xfId="9" applyFont="1" applyBorder="1" applyAlignment="1">
      <alignment horizontal="right" vertical="center"/>
    </xf>
    <xf numFmtId="4" fontId="61" fillId="0" borderId="44" xfId="9" applyNumberFormat="1" applyFont="1" applyBorder="1" applyAlignment="1">
      <alignment horizontal="right" vertical="center"/>
    </xf>
    <xf numFmtId="0" fontId="61" fillId="0" borderId="19" xfId="9" applyFont="1" applyBorder="1" applyAlignment="1">
      <alignment horizontal="left" vertical="center"/>
    </xf>
    <xf numFmtId="0" fontId="60" fillId="0" borderId="43" xfId="9" applyFont="1" applyBorder="1" applyAlignment="1">
      <alignment vertical="center" wrapText="1"/>
    </xf>
    <xf numFmtId="0" fontId="60" fillId="0" borderId="55" xfId="9" applyFont="1" applyBorder="1" applyAlignment="1">
      <alignment horizontal="center" vertical="center" wrapText="1"/>
    </xf>
    <xf numFmtId="0" fontId="60" fillId="0" borderId="26" xfId="9" applyFont="1" applyBorder="1" applyAlignment="1">
      <alignment horizontal="center" vertical="center" wrapText="1"/>
    </xf>
    <xf numFmtId="3" fontId="60" fillId="0" borderId="33" xfId="9" applyNumberFormat="1" applyFont="1" applyBorder="1" applyAlignment="1">
      <alignment horizontal="center" vertical="center" wrapText="1"/>
    </xf>
    <xf numFmtId="0" fontId="60" fillId="0" borderId="26" xfId="9" applyFont="1" applyBorder="1" applyAlignment="1">
      <alignment horizontal="center" vertical="center"/>
    </xf>
    <xf numFmtId="0" fontId="60" fillId="0" borderId="68" xfId="9" applyFont="1" applyBorder="1" applyAlignment="1">
      <alignment horizontal="center" vertical="center"/>
    </xf>
    <xf numFmtId="2" fontId="61" fillId="0" borderId="62" xfId="9" applyNumberFormat="1" applyFont="1" applyBorder="1" applyAlignment="1">
      <alignment horizontal="center" vertical="center"/>
    </xf>
    <xf numFmtId="4" fontId="60" fillId="0" borderId="55" xfId="9" applyNumberFormat="1" applyFont="1" applyBorder="1" applyAlignment="1">
      <alignment horizontal="center" vertical="center"/>
    </xf>
    <xf numFmtId="0" fontId="61" fillId="0" borderId="26" xfId="9" applyFont="1" applyBorder="1" applyAlignment="1">
      <alignment horizontal="center" vertical="center"/>
    </xf>
    <xf numFmtId="4" fontId="60" fillId="0" borderId="68" xfId="9" applyNumberFormat="1" applyFont="1" applyBorder="1" applyAlignment="1">
      <alignment horizontal="right" vertical="center"/>
    </xf>
    <xf numFmtId="4" fontId="60" fillId="0" borderId="33" xfId="9" applyNumberFormat="1" applyFont="1" applyBorder="1" applyAlignment="1">
      <alignment horizontal="center" vertical="center"/>
    </xf>
    <xf numFmtId="3" fontId="60" fillId="0" borderId="0" xfId="9" applyNumberFormat="1" applyFont="1" applyAlignment="1">
      <alignment horizontal="left" vertical="center" wrapText="1"/>
    </xf>
    <xf numFmtId="0" fontId="60" fillId="0" borderId="0" xfId="9" applyFont="1" applyAlignment="1">
      <alignment horizontal="left" vertical="center" wrapText="1"/>
    </xf>
    <xf numFmtId="184" fontId="61" fillId="0" borderId="0" xfId="9" applyNumberFormat="1" applyFont="1" applyAlignment="1">
      <alignment horizontal="left" vertical="center"/>
    </xf>
    <xf numFmtId="0" fontId="61" fillId="0" borderId="0" xfId="9" applyFont="1" applyAlignment="1">
      <alignment horizontal="center" vertical="center"/>
    </xf>
    <xf numFmtId="0" fontId="61" fillId="0" borderId="0" xfId="9" applyFont="1" applyAlignment="1">
      <alignment horizontal="left" vertical="center"/>
    </xf>
    <xf numFmtId="4" fontId="61" fillId="0" borderId="109" xfId="9" applyNumberFormat="1" applyFont="1" applyBorder="1" applyAlignment="1">
      <alignment horizontal="right" vertical="center"/>
    </xf>
    <xf numFmtId="0" fontId="61" fillId="0" borderId="107" xfId="9" applyFont="1" applyBorder="1" applyAlignment="1">
      <alignment horizontal="right" vertical="center"/>
    </xf>
    <xf numFmtId="4" fontId="61" fillId="0" borderId="110" xfId="9" applyNumberFormat="1" applyFont="1" applyBorder="1" applyAlignment="1">
      <alignment horizontal="right" vertical="center"/>
    </xf>
    <xf numFmtId="0" fontId="61" fillId="0" borderId="107" xfId="9" applyFont="1" applyBorder="1" applyAlignment="1">
      <alignment horizontal="left" vertical="center"/>
    </xf>
    <xf numFmtId="4" fontId="61" fillId="0" borderId="111" xfId="9" applyNumberFormat="1" applyFont="1" applyBorder="1" applyAlignment="1">
      <alignment horizontal="right" vertical="center"/>
    </xf>
    <xf numFmtId="0" fontId="35" fillId="0" borderId="0" xfId="9" applyFont="1" applyAlignment="1">
      <alignment horizontal="center" vertical="center"/>
    </xf>
    <xf numFmtId="0" fontId="35" fillId="0" borderId="40" xfId="9" applyFont="1" applyBorder="1">
      <alignment vertical="center"/>
    </xf>
    <xf numFmtId="0" fontId="35" fillId="0" borderId="0" xfId="9" applyFont="1">
      <alignment vertical="center"/>
    </xf>
    <xf numFmtId="0" fontId="30" fillId="2" borderId="0" xfId="1" applyFont="1" applyFill="1" applyBorder="1" applyAlignment="1" applyProtection="1">
      <alignment horizontal="right" vertical="center"/>
      <protection locked="0"/>
    </xf>
    <xf numFmtId="183" fontId="36" fillId="0" borderId="40" xfId="9" applyNumberFormat="1" applyFont="1" applyBorder="1" applyAlignment="1">
      <alignment vertical="center"/>
    </xf>
    <xf numFmtId="0" fontId="36" fillId="0" borderId="41" xfId="9" applyFont="1" applyBorder="1">
      <alignment vertical="center"/>
    </xf>
    <xf numFmtId="0" fontId="36" fillId="0" borderId="112" xfId="9" applyFont="1" applyBorder="1" applyAlignment="1">
      <alignment vertical="center" shrinkToFit="1"/>
    </xf>
    <xf numFmtId="0" fontId="36" fillId="0" borderId="112" xfId="9" applyFont="1" applyBorder="1" applyAlignment="1">
      <alignment vertical="center" wrapText="1"/>
    </xf>
    <xf numFmtId="0" fontId="36" fillId="0" borderId="113" xfId="9" applyFont="1" applyBorder="1">
      <alignment vertical="center"/>
    </xf>
    <xf numFmtId="0" fontId="36" fillId="0" borderId="59" xfId="9" applyFont="1" applyBorder="1" applyAlignment="1">
      <alignment horizontal="center" vertical="center" wrapText="1"/>
    </xf>
    <xf numFmtId="0" fontId="36" fillId="0" borderId="61" xfId="9" applyNumberFormat="1" applyFont="1" applyBorder="1" applyAlignment="1">
      <alignment horizontal="center" vertical="center" wrapText="1"/>
    </xf>
    <xf numFmtId="0" fontId="36" fillId="0" borderId="0" xfId="9" applyFont="1" applyBorder="1">
      <alignment vertical="center"/>
    </xf>
    <xf numFmtId="0" fontId="36" fillId="0" borderId="65" xfId="9" applyFont="1" applyBorder="1">
      <alignment vertical="center"/>
    </xf>
    <xf numFmtId="180" fontId="38" fillId="0" borderId="16" xfId="15" applyNumberFormat="1" applyFont="1" applyFill="1" applyBorder="1" applyAlignment="1" applyProtection="1">
      <alignment horizontal="center" vertical="center"/>
    </xf>
    <xf numFmtId="182" fontId="38" fillId="0" borderId="16" xfId="15" applyNumberFormat="1" applyFont="1" applyFill="1" applyBorder="1" applyAlignment="1" applyProtection="1">
      <alignment horizontal="center" vertical="center"/>
    </xf>
    <xf numFmtId="0" fontId="12" fillId="0" borderId="0" xfId="4" applyProtection="1">
      <alignment vertical="center"/>
    </xf>
    <xf numFmtId="0" fontId="12" fillId="0" borderId="0" xfId="4" applyAlignment="1" applyProtection="1">
      <alignment horizontal="center" vertical="center"/>
    </xf>
    <xf numFmtId="38" fontId="0" fillId="0" borderId="0" xfId="5" applyFont="1" applyAlignment="1" applyProtection="1">
      <alignment horizontal="center" vertical="center"/>
    </xf>
    <xf numFmtId="38" fontId="0" fillId="0" borderId="0" xfId="5" applyFont="1" applyAlignment="1" applyProtection="1">
      <alignment horizontal="center" vertical="center" shrinkToFit="1"/>
    </xf>
    <xf numFmtId="0" fontId="21" fillId="0" borderId="0" xfId="4" applyFont="1" applyAlignment="1" applyProtection="1">
      <alignment horizontal="center" vertical="center"/>
    </xf>
    <xf numFmtId="0" fontId="16" fillId="0" borderId="0" xfId="4" applyFont="1" applyAlignment="1" applyProtection="1">
      <alignment horizontal="left" vertical="center"/>
    </xf>
    <xf numFmtId="38" fontId="11" fillId="0" borderId="0" xfId="5" applyFont="1" applyBorder="1" applyAlignment="1" applyProtection="1">
      <alignment horizontal="center" vertical="center" shrinkToFit="1"/>
    </xf>
    <xf numFmtId="38" fontId="11" fillId="0" borderId="0" xfId="5" applyFont="1" applyBorder="1" applyAlignment="1" applyProtection="1">
      <alignment vertical="center" shrinkToFit="1"/>
    </xf>
    <xf numFmtId="38" fontId="17" fillId="0" borderId="0" xfId="5" applyFont="1" applyBorder="1" applyAlignment="1" applyProtection="1">
      <alignment horizontal="center" vertical="center" shrinkToFit="1"/>
    </xf>
    <xf numFmtId="0" fontId="30" fillId="2" borderId="0" xfId="1" applyFont="1" applyFill="1" applyBorder="1" applyAlignment="1" applyProtection="1">
      <alignment horizontal="right" vertical="center"/>
    </xf>
    <xf numFmtId="38" fontId="0" fillId="0" borderId="7" xfId="5" applyFont="1" applyBorder="1" applyAlignment="1" applyProtection="1">
      <alignment horizontal="center" vertical="center" shrinkToFit="1"/>
    </xf>
    <xf numFmtId="0" fontId="10" fillId="3" borderId="102" xfId="5" applyNumberFormat="1" applyFont="1" applyFill="1" applyBorder="1" applyAlignment="1">
      <alignment horizontal="center" vertical="center" shrinkToFit="1"/>
    </xf>
    <xf numFmtId="0" fontId="10" fillId="3" borderId="102" xfId="5" applyNumberFormat="1" applyFont="1" applyFill="1" applyBorder="1" applyAlignment="1">
      <alignment horizontal="center" vertical="center" wrapText="1" shrinkToFit="1"/>
    </xf>
    <xf numFmtId="38" fontId="27" fillId="0" borderId="51" xfId="2" applyFont="1" applyBorder="1" applyAlignment="1" applyProtection="1">
      <alignment horizontal="center" vertical="center"/>
      <protection locked="0"/>
    </xf>
    <xf numFmtId="38" fontId="27" fillId="0" borderId="48" xfId="2" applyFont="1" applyBorder="1" applyAlignment="1" applyProtection="1">
      <alignment horizontal="center" vertical="center"/>
      <protection locked="0"/>
    </xf>
    <xf numFmtId="38" fontId="27" fillId="0" borderId="100" xfId="2" applyFont="1" applyBorder="1" applyAlignment="1" applyProtection="1">
      <alignment horizontal="center" vertical="center"/>
      <protection locked="0"/>
    </xf>
    <xf numFmtId="38" fontId="27" fillId="0" borderId="71" xfId="2" applyFont="1" applyBorder="1" applyAlignment="1" applyProtection="1">
      <alignment horizontal="center" vertical="center"/>
      <protection locked="0"/>
    </xf>
    <xf numFmtId="38" fontId="26" fillId="0" borderId="57" xfId="2" applyFont="1" applyBorder="1" applyAlignment="1">
      <alignment horizontal="center" vertical="center"/>
    </xf>
    <xf numFmtId="38" fontId="26" fillId="0" borderId="72" xfId="2" applyFont="1" applyBorder="1" applyAlignment="1">
      <alignment horizontal="center" vertical="center"/>
    </xf>
    <xf numFmtId="186" fontId="26" fillId="0" borderId="100" xfId="2" applyNumberFormat="1" applyFont="1" applyBorder="1" applyAlignment="1">
      <alignment horizontal="center" vertical="center"/>
    </xf>
    <xf numFmtId="186" fontId="26" fillId="0" borderId="71" xfId="2" applyNumberFormat="1" applyFont="1" applyBorder="1" applyAlignment="1">
      <alignment horizontal="center" vertical="center"/>
    </xf>
    <xf numFmtId="186" fontId="27" fillId="0" borderId="100" xfId="2" applyNumberFormat="1" applyFont="1" applyBorder="1" applyAlignment="1" applyProtection="1">
      <alignment horizontal="center" vertical="center"/>
      <protection locked="0"/>
    </xf>
    <xf numFmtId="186" fontId="27" fillId="0" borderId="71" xfId="2" applyNumberFormat="1" applyFont="1" applyBorder="1" applyAlignment="1" applyProtection="1">
      <alignment horizontal="center" vertical="center"/>
      <protection locked="0"/>
    </xf>
    <xf numFmtId="186" fontId="27" fillId="0" borderId="57" xfId="2" applyNumberFormat="1" applyFont="1" applyBorder="1" applyAlignment="1" applyProtection="1">
      <alignment horizontal="center" vertical="center"/>
      <protection locked="0"/>
    </xf>
    <xf numFmtId="186" fontId="26" fillId="0" borderId="53" xfId="2" applyNumberFormat="1" applyFont="1" applyBorder="1" applyAlignment="1">
      <alignment horizontal="center" vertical="center"/>
    </xf>
    <xf numFmtId="186" fontId="26" fillId="0" borderId="57" xfId="2" applyNumberFormat="1" applyFont="1" applyBorder="1" applyAlignment="1">
      <alignment horizontal="center" vertical="center"/>
    </xf>
    <xf numFmtId="186" fontId="26" fillId="0" borderId="66" xfId="2" applyNumberFormat="1" applyFont="1" applyBorder="1" applyAlignment="1">
      <alignment horizontal="center" vertical="center"/>
    </xf>
    <xf numFmtId="186" fontId="26" fillId="0" borderId="72" xfId="2" applyNumberFormat="1" applyFont="1" applyBorder="1" applyAlignment="1">
      <alignment horizontal="center" vertical="center"/>
    </xf>
    <xf numFmtId="186" fontId="27" fillId="0" borderId="51" xfId="2" applyNumberFormat="1" applyFont="1" applyBorder="1" applyAlignment="1" applyProtection="1">
      <alignment horizontal="center" vertical="center"/>
      <protection locked="0"/>
    </xf>
    <xf numFmtId="186" fontId="27" fillId="0" borderId="72" xfId="2" applyNumberFormat="1" applyFont="1" applyBorder="1" applyAlignment="1" applyProtection="1">
      <alignment horizontal="center" vertical="center"/>
    </xf>
    <xf numFmtId="186" fontId="27" fillId="0" borderId="48" xfId="2" applyNumberFormat="1" applyFont="1" applyBorder="1" applyAlignment="1" applyProtection="1">
      <alignment horizontal="center" vertical="center"/>
    </xf>
    <xf numFmtId="0" fontId="36" fillId="0" borderId="113" xfId="9" applyFont="1" applyBorder="1" applyAlignment="1">
      <alignment vertical="center" wrapText="1"/>
    </xf>
    <xf numFmtId="186" fontId="27" fillId="0" borderId="57" xfId="2" applyNumberFormat="1" applyFont="1" applyBorder="1" applyAlignment="1" applyProtection="1">
      <alignment horizontal="center" vertical="center"/>
    </xf>
    <xf numFmtId="180" fontId="38" fillId="0" borderId="16" xfId="15" applyNumberFormat="1" applyFont="1" applyFill="1" applyBorder="1" applyAlignment="1" applyProtection="1">
      <alignment horizontal="center" vertical="center" wrapText="1"/>
      <protection locked="0"/>
    </xf>
    <xf numFmtId="3" fontId="36" fillId="12" borderId="33" xfId="9" applyNumberFormat="1" applyFont="1" applyFill="1" applyBorder="1" applyAlignment="1">
      <alignment horizontal="center" vertical="center" wrapText="1"/>
    </xf>
    <xf numFmtId="3" fontId="51" fillId="12" borderId="26" xfId="9" applyNumberFormat="1" applyFont="1" applyFill="1" applyBorder="1" applyAlignment="1">
      <alignment horizontal="center" vertical="center" wrapText="1"/>
    </xf>
    <xf numFmtId="184" fontId="49" fillId="12" borderId="26" xfId="9" applyNumberFormat="1" applyFont="1" applyFill="1" applyBorder="1" applyAlignment="1">
      <alignment horizontal="center" vertical="center" wrapText="1"/>
    </xf>
    <xf numFmtId="0" fontId="49" fillId="12" borderId="26" xfId="9" applyFont="1" applyFill="1" applyBorder="1" applyAlignment="1">
      <alignment horizontal="center" vertical="center" wrapText="1"/>
    </xf>
    <xf numFmtId="3" fontId="60" fillId="12" borderId="5" xfId="9" applyNumberFormat="1" applyFont="1" applyFill="1" applyBorder="1" applyAlignment="1">
      <alignment horizontal="center" vertical="center" wrapText="1"/>
    </xf>
    <xf numFmtId="3" fontId="60" fillId="12" borderId="5" xfId="9" applyNumberFormat="1" applyFont="1" applyFill="1" applyBorder="1" applyAlignment="1">
      <alignment horizontal="right" vertical="center" wrapText="1"/>
    </xf>
    <xf numFmtId="0" fontId="61" fillId="12" borderId="2" xfId="9" applyFont="1" applyFill="1" applyBorder="1">
      <alignment vertical="center"/>
    </xf>
    <xf numFmtId="3" fontId="60" fillId="12" borderId="5" xfId="9" applyNumberFormat="1" applyFont="1" applyFill="1" applyBorder="1" applyAlignment="1">
      <alignment vertical="center" wrapText="1"/>
    </xf>
    <xf numFmtId="0" fontId="35" fillId="0" borderId="0" xfId="9" applyFont="1" applyAlignment="1">
      <alignment horizontal="left" vertical="center"/>
    </xf>
    <xf numFmtId="0" fontId="43" fillId="0" borderId="54" xfId="9" applyFont="1" applyBorder="1" applyAlignment="1">
      <alignment horizontal="left" vertical="center" wrapText="1"/>
    </xf>
    <xf numFmtId="0" fontId="43" fillId="0" borderId="57" xfId="9" applyFont="1" applyBorder="1" applyAlignment="1">
      <alignment horizontal="left" vertical="center"/>
    </xf>
    <xf numFmtId="38" fontId="62" fillId="0" borderId="51" xfId="2" applyFont="1" applyBorder="1" applyAlignment="1" applyProtection="1">
      <alignment horizontal="center" vertical="center"/>
      <protection locked="0"/>
    </xf>
    <xf numFmtId="38" fontId="62" fillId="0" borderId="48" xfId="2" applyFont="1" applyBorder="1" applyAlignment="1" applyProtection="1">
      <alignment horizontal="center" vertical="center"/>
      <protection locked="0"/>
    </xf>
    <xf numFmtId="186" fontId="62" fillId="0" borderId="100" xfId="2" applyNumberFormat="1" applyFont="1" applyBorder="1" applyAlignment="1" applyProtection="1">
      <alignment horizontal="center" vertical="center"/>
      <protection locked="0"/>
    </xf>
    <xf numFmtId="186" fontId="62" fillId="0" borderId="71" xfId="2" applyNumberFormat="1" applyFont="1" applyBorder="1" applyAlignment="1" applyProtection="1">
      <alignment horizontal="center" vertical="center"/>
      <protection locked="0"/>
    </xf>
    <xf numFmtId="186" fontId="62" fillId="0" borderId="100" xfId="2" applyNumberFormat="1" applyFont="1" applyBorder="1" applyAlignment="1">
      <alignment horizontal="center" vertical="center"/>
    </xf>
    <xf numFmtId="186" fontId="62" fillId="0" borderId="71" xfId="2" applyNumberFormat="1" applyFont="1" applyBorder="1" applyAlignment="1">
      <alignment horizontal="center" vertical="center"/>
    </xf>
    <xf numFmtId="186" fontId="62" fillId="0" borderId="57" xfId="2" applyNumberFormat="1" applyFont="1" applyBorder="1" applyAlignment="1" applyProtection="1">
      <alignment horizontal="center" vertical="center"/>
      <protection locked="0"/>
    </xf>
    <xf numFmtId="186" fontId="62" fillId="0" borderId="72" xfId="2" applyNumberFormat="1" applyFont="1" applyBorder="1" applyAlignment="1" applyProtection="1">
      <alignment horizontal="center" vertical="center"/>
    </xf>
    <xf numFmtId="186" fontId="62" fillId="0" borderId="51" xfId="2" applyNumberFormat="1" applyFont="1" applyBorder="1" applyAlignment="1" applyProtection="1">
      <alignment horizontal="center" vertical="center"/>
      <protection locked="0"/>
    </xf>
    <xf numFmtId="186" fontId="62" fillId="0" borderId="48" xfId="2" applyNumberFormat="1" applyFont="1" applyBorder="1" applyAlignment="1" applyProtection="1">
      <alignment horizontal="center" vertical="center"/>
    </xf>
    <xf numFmtId="186" fontId="62" fillId="0" borderId="57" xfId="2" applyNumberFormat="1" applyFont="1" applyBorder="1" applyAlignment="1" applyProtection="1">
      <alignment horizontal="center" vertical="center"/>
    </xf>
    <xf numFmtId="38" fontId="62" fillId="0" borderId="71" xfId="2" applyFont="1" applyBorder="1" applyAlignment="1" applyProtection="1">
      <alignment horizontal="center" vertical="center"/>
      <protection locked="0"/>
    </xf>
    <xf numFmtId="38" fontId="62" fillId="0" borderId="72" xfId="2" applyFont="1" applyBorder="1" applyAlignment="1">
      <alignment horizontal="center" vertical="center"/>
    </xf>
    <xf numFmtId="186" fontId="62" fillId="0" borderId="53" xfId="2" applyNumberFormat="1" applyFont="1" applyBorder="1" applyAlignment="1">
      <alignment horizontal="center" vertical="center"/>
    </xf>
    <xf numFmtId="186" fontId="62" fillId="0" borderId="66" xfId="2" applyNumberFormat="1" applyFont="1" applyBorder="1" applyAlignment="1">
      <alignment horizontal="center" vertical="center"/>
    </xf>
    <xf numFmtId="186" fontId="62" fillId="0" borderId="57" xfId="2" applyNumberFormat="1" applyFont="1" applyBorder="1" applyAlignment="1">
      <alignment horizontal="center" vertical="center"/>
    </xf>
    <xf numFmtId="186" fontId="62" fillId="0" borderId="72" xfId="2" applyNumberFormat="1" applyFont="1" applyBorder="1" applyAlignment="1">
      <alignment horizontal="center" vertical="center"/>
    </xf>
    <xf numFmtId="0" fontId="59" fillId="0" borderId="49" xfId="9" applyFont="1" applyBorder="1" applyAlignment="1" applyProtection="1">
      <alignment horizontal="center" vertical="center"/>
      <protection locked="0"/>
    </xf>
    <xf numFmtId="0" fontId="41" fillId="0" borderId="51" xfId="9" applyFont="1" applyBorder="1" applyAlignment="1">
      <alignment horizontal="center" vertical="center"/>
    </xf>
    <xf numFmtId="0" fontId="41" fillId="0" borderId="62" xfId="9" applyFont="1" applyBorder="1" applyAlignment="1">
      <alignment horizontal="center" vertical="center"/>
    </xf>
    <xf numFmtId="0" fontId="7" fillId="0" borderId="0" xfId="9">
      <alignment vertical="center"/>
    </xf>
    <xf numFmtId="0" fontId="7" fillId="0" borderId="0" xfId="9" applyAlignment="1">
      <alignment horizontal="left" vertical="center"/>
    </xf>
    <xf numFmtId="38" fontId="0" fillId="0" borderId="0" xfId="10" applyFont="1" applyBorder="1" applyAlignment="1">
      <alignment horizontal="right" vertical="center"/>
    </xf>
    <xf numFmtId="38" fontId="0" fillId="0" borderId="0" xfId="10" quotePrefix="1" applyFont="1" applyBorder="1" applyAlignment="1">
      <alignment horizontal="right" vertical="center"/>
    </xf>
    <xf numFmtId="0" fontId="64" fillId="0" borderId="0" xfId="9" applyFont="1" applyAlignment="1">
      <alignment vertical="center" wrapText="1"/>
    </xf>
    <xf numFmtId="0" fontId="10" fillId="0" borderId="0" xfId="9" applyFont="1" applyAlignment="1">
      <alignment vertical="center" wrapText="1"/>
    </xf>
    <xf numFmtId="0" fontId="28" fillId="0" borderId="0" xfId="9" applyFont="1" applyAlignment="1">
      <alignment horizontal="center" vertical="center" wrapText="1" shrinkToFit="1"/>
    </xf>
    <xf numFmtId="0" fontId="28" fillId="0" borderId="0" xfId="9" applyFont="1" applyAlignment="1">
      <alignment horizontal="center" vertical="center" shrinkToFit="1"/>
    </xf>
    <xf numFmtId="0" fontId="17" fillId="0" borderId="0" xfId="9" applyFont="1" applyBorder="1" applyAlignment="1">
      <alignment horizontal="right" vertical="center"/>
    </xf>
    <xf numFmtId="0" fontId="17" fillId="0" borderId="0" xfId="9" applyFont="1" applyAlignment="1">
      <alignment vertical="center" wrapText="1"/>
    </xf>
    <xf numFmtId="0" fontId="17" fillId="0" borderId="0" xfId="9" applyFont="1" applyAlignment="1">
      <alignment horizontal="left" vertical="center" wrapText="1"/>
    </xf>
    <xf numFmtId="0" fontId="17" fillId="0" borderId="0" xfId="9" applyFont="1" applyBorder="1" applyAlignment="1">
      <alignment horizontal="left" vertical="center" wrapText="1" indent="1"/>
    </xf>
    <xf numFmtId="0" fontId="11" fillId="0" borderId="0" xfId="9" applyFont="1" applyBorder="1" applyAlignment="1">
      <alignment horizontal="right" vertical="center"/>
    </xf>
    <xf numFmtId="0" fontId="11" fillId="0" borderId="0" xfId="9" applyFont="1" applyBorder="1" applyAlignment="1">
      <alignment horizontal="left" vertical="center" wrapText="1"/>
    </xf>
    <xf numFmtId="0" fontId="10" fillId="0" borderId="0" xfId="9" applyFont="1" applyAlignment="1">
      <alignment horizontal="center" vertical="center" wrapText="1"/>
    </xf>
    <xf numFmtId="0" fontId="11" fillId="0" borderId="1" xfId="9" applyFont="1" applyBorder="1" applyAlignment="1">
      <alignment vertical="center" wrapText="1"/>
    </xf>
    <xf numFmtId="0" fontId="11" fillId="3" borderId="49" xfId="9" applyFont="1" applyFill="1" applyBorder="1" applyAlignment="1">
      <alignment horizontal="center" vertical="center" wrapText="1"/>
    </xf>
    <xf numFmtId="0" fontId="11" fillId="0" borderId="51" xfId="9" applyFont="1" applyBorder="1" applyAlignment="1" applyProtection="1">
      <alignment horizontal="center" vertical="center" wrapText="1"/>
      <protection locked="0"/>
    </xf>
    <xf numFmtId="0" fontId="11" fillId="0" borderId="53" xfId="9" applyFont="1" applyBorder="1" applyAlignment="1" applyProtection="1">
      <alignment horizontal="center" vertical="center" wrapText="1"/>
      <protection locked="0"/>
    </xf>
    <xf numFmtId="0" fontId="11" fillId="0" borderId="100" xfId="9" applyFont="1" applyBorder="1" applyAlignment="1" applyProtection="1">
      <alignment horizontal="center" vertical="center" wrapText="1"/>
      <protection locked="0"/>
    </xf>
    <xf numFmtId="0" fontId="11" fillId="0" borderId="0" xfId="9" applyFont="1" applyAlignment="1">
      <alignment horizontal="center" vertical="center" wrapText="1"/>
    </xf>
    <xf numFmtId="0" fontId="11" fillId="0" borderId="54" xfId="9" applyFont="1" applyBorder="1" applyAlignment="1" applyProtection="1">
      <alignment horizontal="center" vertical="center" wrapText="1"/>
      <protection locked="0"/>
    </xf>
    <xf numFmtId="0" fontId="11" fillId="0" borderId="57" xfId="9" applyFont="1" applyBorder="1" applyAlignment="1" applyProtection="1">
      <alignment horizontal="center" vertical="center" wrapText="1"/>
      <protection locked="0"/>
    </xf>
    <xf numFmtId="0" fontId="11" fillId="0" borderId="58" xfId="9" applyFont="1" applyBorder="1" applyAlignment="1" applyProtection="1">
      <alignment horizontal="center" vertical="center" wrapText="1"/>
      <protection locked="0"/>
    </xf>
    <xf numFmtId="0" fontId="11" fillId="0" borderId="0" xfId="9" applyFont="1" applyAlignment="1">
      <alignment vertical="center" wrapText="1"/>
    </xf>
    <xf numFmtId="0" fontId="39" fillId="0" borderId="0" xfId="9" applyFont="1" applyBorder="1" applyAlignment="1">
      <alignment horizontal="left" vertical="center" wrapText="1" indent="1"/>
    </xf>
    <xf numFmtId="0" fontId="39" fillId="0" borderId="0" xfId="9" applyFont="1" applyBorder="1" applyAlignment="1">
      <alignment horizontal="left" vertical="center" wrapText="1"/>
    </xf>
    <xf numFmtId="0" fontId="66" fillId="0" borderId="0" xfId="9" applyFont="1" applyAlignment="1">
      <alignment horizontal="left" vertical="center" wrapText="1"/>
    </xf>
    <xf numFmtId="0" fontId="39" fillId="0" borderId="0" xfId="9" applyFont="1" applyAlignment="1">
      <alignment horizontal="left" vertical="center" shrinkToFit="1"/>
    </xf>
    <xf numFmtId="0" fontId="39" fillId="0" borderId="42" xfId="9" applyFont="1" applyBorder="1" applyAlignment="1">
      <alignment horizontal="left" vertical="center" wrapText="1"/>
    </xf>
    <xf numFmtId="0" fontId="39" fillId="0" borderId="0" xfId="9" applyFont="1" applyAlignment="1">
      <alignment horizontal="left" vertical="center" wrapText="1"/>
    </xf>
    <xf numFmtId="0" fontId="39" fillId="3" borderId="15" xfId="9" applyFont="1" applyFill="1" applyBorder="1" applyAlignment="1">
      <alignment horizontal="center" vertical="center" wrapText="1"/>
    </xf>
    <xf numFmtId="0" fontId="68" fillId="0" borderId="100" xfId="9" applyFont="1" applyBorder="1" applyAlignment="1">
      <alignment horizontal="center" vertical="center" wrapText="1"/>
    </xf>
    <xf numFmtId="187" fontId="55" fillId="10" borderId="0" xfId="0" applyNumberFormat="1" applyFont="1" applyFill="1">
      <alignment vertical="center"/>
    </xf>
    <xf numFmtId="188" fontId="53" fillId="10" borderId="0" xfId="0" applyNumberFormat="1" applyFont="1" applyFill="1">
      <alignment vertical="center"/>
    </xf>
    <xf numFmtId="188" fontId="24" fillId="10" borderId="0" xfId="0" applyNumberFormat="1" applyFont="1" applyFill="1">
      <alignment vertical="center"/>
    </xf>
    <xf numFmtId="188" fontId="42" fillId="0" borderId="0" xfId="0" applyNumberFormat="1" applyFont="1">
      <alignment vertical="center"/>
    </xf>
    <xf numFmtId="188" fontId="52" fillId="0" borderId="0" xfId="0" applyNumberFormat="1" applyFont="1">
      <alignment vertical="center"/>
    </xf>
    <xf numFmtId="188" fontId="24" fillId="0" borderId="0" xfId="0" applyNumberFormat="1" applyFont="1">
      <alignment vertical="center"/>
    </xf>
    <xf numFmtId="188" fontId="57" fillId="0" borderId="0" xfId="0" applyNumberFormat="1" applyFont="1">
      <alignment vertical="center"/>
    </xf>
    <xf numFmtId="188" fontId="24" fillId="9" borderId="0" xfId="0" applyNumberFormat="1" applyFont="1" applyFill="1">
      <alignment vertical="center"/>
    </xf>
    <xf numFmtId="188" fontId="53" fillId="0" borderId="0" xfId="0" applyNumberFormat="1" applyFont="1">
      <alignment vertical="center"/>
    </xf>
    <xf numFmtId="188" fontId="56" fillId="0" borderId="0" xfId="0" applyNumberFormat="1" applyFont="1">
      <alignment vertical="center"/>
    </xf>
    <xf numFmtId="188" fontId="53" fillId="11" borderId="0" xfId="0" applyNumberFormat="1" applyFont="1" applyFill="1">
      <alignment vertical="center"/>
    </xf>
    <xf numFmtId="188" fontId="24" fillId="11" borderId="0" xfId="0" applyNumberFormat="1" applyFont="1" applyFill="1">
      <alignment vertical="center"/>
    </xf>
    <xf numFmtId="187" fontId="42" fillId="0" borderId="0" xfId="0" applyNumberFormat="1" applyFont="1">
      <alignment vertical="center"/>
    </xf>
    <xf numFmtId="187" fontId="52" fillId="0" borderId="0" xfId="0" applyNumberFormat="1" applyFont="1">
      <alignment vertical="center"/>
    </xf>
    <xf numFmtId="187" fontId="24" fillId="0" borderId="0" xfId="0" applyNumberFormat="1" applyFont="1">
      <alignment vertical="center"/>
    </xf>
    <xf numFmtId="187" fontId="55" fillId="0" borderId="0" xfId="0" applyNumberFormat="1" applyFont="1">
      <alignment vertical="center"/>
    </xf>
    <xf numFmtId="187" fontId="57" fillId="0" borderId="0" xfId="0" applyNumberFormat="1" applyFont="1">
      <alignment vertical="center"/>
    </xf>
    <xf numFmtId="187" fontId="54" fillId="10" borderId="0" xfId="0" applyNumberFormat="1" applyFont="1" applyFill="1">
      <alignment vertical="center"/>
    </xf>
    <xf numFmtId="187" fontId="55" fillId="9" borderId="0" xfId="0" applyNumberFormat="1" applyFont="1" applyFill="1">
      <alignment vertical="center"/>
    </xf>
    <xf numFmtId="187" fontId="53" fillId="0" borderId="0" xfId="0" applyNumberFormat="1" applyFont="1">
      <alignment vertical="center"/>
    </xf>
    <xf numFmtId="187" fontId="54" fillId="0" borderId="0" xfId="0" applyNumberFormat="1" applyFont="1">
      <alignment vertical="center"/>
    </xf>
    <xf numFmtId="187" fontId="54" fillId="11" borderId="0" xfId="0" applyNumberFormat="1" applyFont="1" applyFill="1">
      <alignment vertical="center"/>
    </xf>
    <xf numFmtId="187" fontId="55" fillId="11" borderId="0" xfId="0" applyNumberFormat="1" applyFont="1" applyFill="1">
      <alignment vertical="center"/>
    </xf>
    <xf numFmtId="189" fontId="53" fillId="0" borderId="0" xfId="0" applyNumberFormat="1" applyFont="1">
      <alignment vertical="center"/>
    </xf>
    <xf numFmtId="0" fontId="30" fillId="2" borderId="0" xfId="1" applyFont="1" applyFill="1" applyBorder="1" applyAlignment="1" applyProtection="1">
      <alignment horizontal="right" vertical="center" wrapText="1" indent="1"/>
    </xf>
    <xf numFmtId="0" fontId="7" fillId="0" borderId="0" xfId="9" applyAlignment="1">
      <alignment horizontal="right" vertical="center"/>
    </xf>
    <xf numFmtId="0" fontId="7" fillId="0" borderId="0" xfId="9" applyAlignment="1">
      <alignment vertical="center"/>
    </xf>
    <xf numFmtId="0" fontId="7" fillId="0" borderId="0" xfId="9" applyAlignment="1">
      <alignment horizontal="right" vertical="center" wrapText="1"/>
    </xf>
    <xf numFmtId="0" fontId="68" fillId="0" borderId="0" xfId="9" applyFont="1" applyAlignment="1">
      <alignment horizontal="right" vertical="center" wrapText="1"/>
    </xf>
    <xf numFmtId="38" fontId="38" fillId="0" borderId="21" xfId="2" applyFont="1" applyBorder="1" applyAlignment="1" applyProtection="1">
      <alignment vertical="center"/>
      <protection locked="0"/>
    </xf>
    <xf numFmtId="0" fontId="28" fillId="0" borderId="0" xfId="9" applyFont="1">
      <alignment vertical="center"/>
    </xf>
    <xf numFmtId="0" fontId="11" fillId="0" borderId="62" xfId="9" applyFont="1" applyBorder="1" applyAlignment="1" applyProtection="1">
      <alignment horizontal="center" vertical="center" wrapText="1"/>
      <protection locked="0"/>
    </xf>
    <xf numFmtId="0" fontId="7" fillId="0" borderId="1" xfId="9" applyBorder="1">
      <alignment vertical="center"/>
    </xf>
    <xf numFmtId="0" fontId="7" fillId="0" borderId="0" xfId="9" applyBorder="1">
      <alignment vertical="center"/>
    </xf>
    <xf numFmtId="56" fontId="7" fillId="0" borderId="0" xfId="9" applyNumberFormat="1" applyAlignment="1">
      <alignment horizontal="right" vertical="center"/>
    </xf>
    <xf numFmtId="0" fontId="64" fillId="0" borderId="1" xfId="9" applyFont="1" applyBorder="1" applyAlignment="1">
      <alignment horizontal="center" vertical="center"/>
    </xf>
    <xf numFmtId="0" fontId="7" fillId="0" borderId="49" xfId="9" applyBorder="1" applyAlignment="1">
      <alignment horizontal="center" vertical="center"/>
    </xf>
    <xf numFmtId="0" fontId="30" fillId="2" borderId="0" xfId="1" applyFont="1" applyFill="1" applyBorder="1" applyAlignment="1" applyProtection="1">
      <alignment horizontal="right" vertical="center" wrapText="1" indent="1"/>
    </xf>
    <xf numFmtId="0" fontId="10" fillId="0" borderId="0" xfId="9" applyFont="1">
      <alignment vertical="center"/>
    </xf>
    <xf numFmtId="0" fontId="10" fillId="0" borderId="0" xfId="9" applyFont="1" applyAlignment="1">
      <alignment horizontal="right" vertical="center"/>
    </xf>
    <xf numFmtId="0" fontId="70" fillId="2" borderId="0" xfId="1" applyFont="1" applyFill="1" applyBorder="1" applyAlignment="1" applyProtection="1">
      <alignment horizontal="left" vertical="center" wrapText="1"/>
      <protection locked="0"/>
    </xf>
    <xf numFmtId="0" fontId="71" fillId="2" borderId="0" xfId="1" applyFont="1" applyFill="1" applyBorder="1" applyAlignment="1" applyProtection="1">
      <alignment horizontal="center" vertical="center" wrapText="1"/>
      <protection locked="0"/>
    </xf>
    <xf numFmtId="0" fontId="10" fillId="0" borderId="0" xfId="9" applyFont="1" applyAlignment="1">
      <alignment horizontal="right" vertical="center" wrapText="1"/>
    </xf>
    <xf numFmtId="186" fontId="70" fillId="0" borderId="1" xfId="2" applyNumberFormat="1" applyFont="1" applyBorder="1" applyAlignment="1" applyProtection="1">
      <alignment horizontal="center" vertical="center"/>
      <protection locked="0"/>
    </xf>
    <xf numFmtId="0" fontId="10" fillId="0" borderId="0" xfId="9" applyFont="1" applyAlignment="1">
      <alignment vertical="center"/>
    </xf>
    <xf numFmtId="38" fontId="70" fillId="0" borderId="1" xfId="2" applyNumberFormat="1" applyFont="1" applyBorder="1" applyAlignment="1" applyProtection="1">
      <alignment horizontal="center" vertical="center"/>
      <protection locked="0"/>
    </xf>
    <xf numFmtId="38" fontId="10" fillId="0" borderId="0" xfId="9" applyNumberFormat="1" applyFont="1" applyAlignment="1">
      <alignment vertical="center"/>
    </xf>
    <xf numFmtId="186" fontId="62" fillId="0" borderId="1" xfId="2" applyNumberFormat="1" applyFont="1" applyBorder="1" applyAlignment="1" applyProtection="1">
      <alignment horizontal="center" vertical="center"/>
      <protection locked="0"/>
    </xf>
    <xf numFmtId="0" fontId="36" fillId="0" borderId="51" xfId="9" applyFont="1" applyBorder="1">
      <alignment vertical="center"/>
    </xf>
    <xf numFmtId="0" fontId="36" fillId="0" borderId="100" xfId="9" applyFont="1" applyBorder="1">
      <alignment vertical="center"/>
    </xf>
    <xf numFmtId="0" fontId="36" fillId="0" borderId="57" xfId="9" applyFont="1" applyBorder="1">
      <alignment vertical="center"/>
    </xf>
    <xf numFmtId="38" fontId="19" fillId="13" borderId="16" xfId="5" applyFont="1" applyFill="1" applyBorder="1" applyAlignment="1">
      <alignment horizontal="right" vertical="center" shrinkToFit="1"/>
    </xf>
    <xf numFmtId="38" fontId="19" fillId="13" borderId="24" xfId="5" applyFont="1" applyFill="1" applyBorder="1" applyAlignment="1">
      <alignment horizontal="right" vertical="center" shrinkToFit="1"/>
    </xf>
    <xf numFmtId="38" fontId="19" fillId="13" borderId="3" xfId="5" applyFont="1" applyFill="1" applyBorder="1" applyAlignment="1">
      <alignment horizontal="right" vertical="center" shrinkToFit="1"/>
    </xf>
    <xf numFmtId="38" fontId="19" fillId="13" borderId="34" xfId="5" applyFont="1" applyFill="1" applyBorder="1" applyAlignment="1">
      <alignment horizontal="right" vertical="center" shrinkToFit="1"/>
    </xf>
    <xf numFmtId="38" fontId="11" fillId="0" borderId="0" xfId="5" applyFont="1" applyAlignment="1">
      <alignment vertical="center"/>
    </xf>
    <xf numFmtId="38" fontId="11" fillId="0" borderId="0" xfId="5" applyFont="1" applyAlignment="1">
      <alignment horizontal="right" vertical="center"/>
    </xf>
    <xf numFmtId="38" fontId="72" fillId="0" borderId="0" xfId="5" applyFont="1" applyAlignment="1">
      <alignment horizontal="right" vertical="center"/>
    </xf>
    <xf numFmtId="38" fontId="20" fillId="0" borderId="0" xfId="5" applyFont="1" applyBorder="1" applyAlignment="1">
      <alignment horizontal="right" vertical="center" shrinkToFit="1"/>
    </xf>
    <xf numFmtId="38" fontId="19" fillId="0" borderId="0" xfId="5" applyFont="1" applyBorder="1" applyAlignment="1">
      <alignment horizontal="right" vertical="center" shrinkToFit="1"/>
    </xf>
    <xf numFmtId="0" fontId="39" fillId="0" borderId="1" xfId="9" applyFont="1" applyFill="1" applyBorder="1" applyAlignment="1">
      <alignment horizontal="left" vertical="center" wrapText="1"/>
    </xf>
    <xf numFmtId="192" fontId="60" fillId="15" borderId="68" xfId="9" applyNumberFormat="1" applyFont="1" applyFill="1" applyBorder="1" applyAlignment="1">
      <alignment horizontal="right" vertical="center"/>
    </xf>
    <xf numFmtId="0" fontId="70" fillId="2" borderId="0" xfId="1" applyFont="1" applyFill="1" applyAlignment="1">
      <alignment horizontal="left" vertical="top" wrapText="1"/>
    </xf>
    <xf numFmtId="0" fontId="70" fillId="0" borderId="0" xfId="13" applyFont="1" applyAlignment="1">
      <alignment vertical="center" wrapText="1"/>
    </xf>
    <xf numFmtId="0" fontId="70" fillId="0" borderId="0" xfId="1" applyFont="1" applyAlignment="1">
      <alignment horizontal="left" vertical="top" wrapText="1"/>
    </xf>
    <xf numFmtId="0" fontId="75" fillId="0" borderId="0" xfId="1" applyFont="1" applyAlignment="1">
      <alignment horizontal="left" vertical="top" wrapText="1"/>
    </xf>
    <xf numFmtId="0" fontId="71" fillId="2" borderId="0" xfId="1" applyFont="1" applyFill="1" applyAlignment="1" applyProtection="1">
      <alignment vertical="center" wrapText="1"/>
      <protection locked="0"/>
    </xf>
    <xf numFmtId="0" fontId="71" fillId="2" borderId="0" xfId="1" applyFont="1" applyFill="1" applyAlignment="1" applyProtection="1">
      <alignment horizontal="left" vertical="center" wrapText="1"/>
      <protection locked="0"/>
    </xf>
    <xf numFmtId="0" fontId="70" fillId="0" borderId="0" xfId="13" applyFont="1">
      <alignment vertical="center"/>
    </xf>
    <xf numFmtId="0" fontId="70" fillId="0" borderId="0" xfId="1" applyFont="1" applyAlignment="1">
      <alignment vertical="center" wrapText="1"/>
    </xf>
    <xf numFmtId="0" fontId="73" fillId="2" borderId="0" xfId="1" applyFont="1" applyFill="1" applyAlignment="1">
      <alignment vertical="center" wrapText="1"/>
    </xf>
    <xf numFmtId="0" fontId="11" fillId="0" borderId="52" xfId="9" applyFont="1" applyBorder="1" applyAlignment="1">
      <alignment horizontal="center" vertical="center" wrapText="1"/>
    </xf>
    <xf numFmtId="0" fontId="68" fillId="0" borderId="58" xfId="9" applyFont="1" applyBorder="1" applyAlignment="1">
      <alignment horizontal="center" vertical="center" wrapText="1"/>
    </xf>
    <xf numFmtId="0" fontId="11" fillId="0" borderId="0" xfId="9" applyFont="1" applyAlignment="1">
      <alignment horizontal="left" vertical="center" wrapText="1"/>
    </xf>
    <xf numFmtId="0" fontId="78" fillId="0" borderId="0" xfId="18" applyFont="1" applyAlignment="1">
      <alignment horizontal="justify" vertical="center"/>
    </xf>
    <xf numFmtId="0" fontId="78" fillId="0" borderId="0" xfId="18" applyFont="1" applyAlignment="1">
      <alignment horizontal="left" vertical="center" indent="15"/>
    </xf>
    <xf numFmtId="0" fontId="78" fillId="0" borderId="0" xfId="18" applyFont="1" applyAlignment="1">
      <alignment horizontal="left" vertical="center" indent="12"/>
    </xf>
    <xf numFmtId="0" fontId="78" fillId="0" borderId="0" xfId="18" applyFont="1" applyAlignment="1">
      <alignment horizontal="center" vertical="center"/>
    </xf>
    <xf numFmtId="0" fontId="20" fillId="0" borderId="0" xfId="18" applyFont="1" applyAlignment="1">
      <alignment horizontal="justify" vertical="center"/>
    </xf>
    <xf numFmtId="0" fontId="78" fillId="0" borderId="0" xfId="18" applyFont="1" applyAlignment="1">
      <alignment horizontal="right" vertical="center"/>
    </xf>
    <xf numFmtId="0" fontId="78" fillId="0" borderId="130" xfId="18" applyFont="1" applyBorder="1" applyAlignment="1">
      <alignment horizontal="center" vertical="center" wrapText="1"/>
    </xf>
    <xf numFmtId="0" fontId="78" fillId="0" borderId="128" xfId="18" applyFont="1" applyBorder="1" applyAlignment="1">
      <alignment horizontal="center" vertical="center" wrapText="1"/>
    </xf>
    <xf numFmtId="0" fontId="78" fillId="0" borderId="119" xfId="18" applyFont="1" applyBorder="1" applyAlignment="1">
      <alignment horizontal="left" vertical="top" wrapText="1"/>
    </xf>
    <xf numFmtId="0" fontId="78" fillId="0" borderId="118" xfId="18" applyFont="1" applyBorder="1" applyAlignment="1">
      <alignment horizontal="left" vertical="top" wrapText="1"/>
    </xf>
    <xf numFmtId="0" fontId="78" fillId="0" borderId="120" xfId="18" applyFont="1" applyBorder="1" applyAlignment="1">
      <alignment horizontal="center" vertical="top" wrapText="1"/>
    </xf>
    <xf numFmtId="0" fontId="78" fillId="0" borderId="120" xfId="18" applyFont="1" applyBorder="1" applyAlignment="1">
      <alignment horizontal="left" vertical="top" wrapText="1"/>
    </xf>
    <xf numFmtId="0" fontId="78" fillId="0" borderId="118" xfId="18" applyFont="1" applyBorder="1" applyAlignment="1">
      <alignment horizontal="right" vertical="top" wrapText="1"/>
    </xf>
    <xf numFmtId="0" fontId="78" fillId="0" borderId="118" xfId="18" applyFont="1" applyBorder="1" applyAlignment="1">
      <alignment horizontal="center" vertical="top" wrapText="1"/>
    </xf>
    <xf numFmtId="0" fontId="20" fillId="0" borderId="0" xfId="18" applyFont="1" applyAlignment="1">
      <alignment horizontal="left" vertical="center"/>
    </xf>
    <xf numFmtId="0" fontId="78" fillId="0" borderId="121" xfId="18" applyFont="1" applyBorder="1" applyAlignment="1">
      <alignment horizontal="left" vertical="top" wrapText="1"/>
    </xf>
    <xf numFmtId="0" fontId="78" fillId="0" borderId="123" xfId="18" applyFont="1" applyBorder="1" applyAlignment="1">
      <alignment horizontal="center" vertical="top" wrapText="1"/>
    </xf>
    <xf numFmtId="0" fontId="78" fillId="0" borderId="122" xfId="18" applyFont="1" applyBorder="1" applyAlignment="1">
      <alignment horizontal="center" vertical="top" wrapText="1"/>
    </xf>
    <xf numFmtId="0" fontId="78" fillId="0" borderId="122" xfId="18" applyFont="1" applyBorder="1" applyAlignment="1">
      <alignment horizontal="center" vertical="center" wrapText="1"/>
    </xf>
    <xf numFmtId="0" fontId="78" fillId="0" borderId="122" xfId="18" applyFont="1" applyBorder="1" applyAlignment="1">
      <alignment horizontal="justify" vertical="top" wrapText="1"/>
    </xf>
    <xf numFmtId="0" fontId="78" fillId="0" borderId="0" xfId="18" applyFont="1" applyAlignment="1">
      <alignment horizontal="left" vertical="center"/>
    </xf>
    <xf numFmtId="0" fontId="80" fillId="2" borderId="0" xfId="1" applyFont="1" applyFill="1" applyAlignment="1" applyProtection="1">
      <alignment horizontal="center" vertical="center" wrapText="1"/>
      <protection locked="0"/>
    </xf>
    <xf numFmtId="12" fontId="80" fillId="2" borderId="0" xfId="1" quotePrefix="1" applyNumberFormat="1" applyFont="1" applyFill="1" applyAlignment="1" applyProtection="1">
      <alignment horizontal="left" vertical="center" wrapText="1"/>
      <protection locked="0"/>
    </xf>
    <xf numFmtId="0" fontId="80" fillId="2" borderId="0" xfId="1" applyFont="1" applyFill="1" applyAlignment="1" applyProtection="1">
      <alignment vertical="center" wrapText="1"/>
      <protection locked="0"/>
    </xf>
    <xf numFmtId="0" fontId="10" fillId="0" borderId="0" xfId="19" applyFont="1" applyProtection="1">
      <alignment vertical="center"/>
      <protection locked="0"/>
    </xf>
    <xf numFmtId="0" fontId="80" fillId="9" borderId="0" xfId="0" applyFont="1" applyFill="1" applyProtection="1">
      <alignment vertical="center"/>
      <protection locked="0"/>
    </xf>
    <xf numFmtId="0" fontId="81" fillId="0" borderId="0" xfId="15" applyFont="1" applyProtection="1">
      <alignment vertical="center"/>
      <protection locked="0"/>
    </xf>
    <xf numFmtId="0" fontId="80" fillId="0" borderId="0" xfId="1" applyFont="1" applyAlignment="1" applyProtection="1">
      <alignment horizontal="left" vertical="top" wrapText="1"/>
      <protection locked="0"/>
    </xf>
    <xf numFmtId="0" fontId="80" fillId="9" borderId="0" xfId="0" applyFont="1" applyFill="1" applyAlignment="1" applyProtection="1">
      <alignment vertical="center" wrapText="1"/>
      <protection locked="0"/>
    </xf>
    <xf numFmtId="0" fontId="78" fillId="0" borderId="121" xfId="18" applyFont="1" applyBorder="1" applyAlignment="1">
      <alignment horizontal="center" vertical="top" wrapText="1"/>
    </xf>
    <xf numFmtId="0" fontId="78" fillId="0" borderId="119" xfId="18" applyFont="1" applyBorder="1" applyAlignment="1">
      <alignment horizontal="center" vertical="top" wrapText="1"/>
    </xf>
    <xf numFmtId="0" fontId="78" fillId="0" borderId="0" xfId="18" applyFont="1" applyAlignment="1">
      <alignment horizontal="right" vertical="center" wrapText="1"/>
    </xf>
    <xf numFmtId="0" fontId="78" fillId="0" borderId="120" xfId="18" applyFont="1" applyBorder="1" applyAlignment="1">
      <alignment horizontal="center" vertical="center" wrapText="1"/>
    </xf>
    <xf numFmtId="0" fontId="78" fillId="0" borderId="118" xfId="18" applyFont="1" applyBorder="1" applyAlignment="1">
      <alignment horizontal="center" vertical="center" wrapText="1"/>
    </xf>
    <xf numFmtId="0" fontId="78" fillId="0" borderId="119" xfId="18" applyFont="1" applyBorder="1" applyAlignment="1">
      <alignment horizontal="center" vertical="center" wrapText="1"/>
    </xf>
    <xf numFmtId="0" fontId="11" fillId="0" borderId="0" xfId="9" applyFont="1" applyAlignment="1">
      <alignment horizontal="left" vertical="center" wrapText="1"/>
    </xf>
    <xf numFmtId="0" fontId="0" fillId="0" borderId="52" xfId="9" applyFont="1" applyBorder="1" applyAlignment="1">
      <alignment horizontal="center" vertical="center" wrapText="1"/>
    </xf>
    <xf numFmtId="0" fontId="20" fillId="0" borderId="0" xfId="18" applyFont="1">
      <alignment vertical="center"/>
    </xf>
    <xf numFmtId="0" fontId="20" fillId="0" borderId="0" xfId="18" applyFont="1" applyAlignment="1">
      <alignment horizontal="center" vertical="center"/>
    </xf>
    <xf numFmtId="0" fontId="19" fillId="0" borderId="0" xfId="18" applyFont="1">
      <alignment vertical="center"/>
    </xf>
    <xf numFmtId="0" fontId="20" fillId="0" borderId="0" xfId="18" applyFont="1" applyAlignment="1">
      <alignment vertical="center"/>
    </xf>
    <xf numFmtId="0" fontId="20" fillId="0" borderId="0" xfId="18" applyFont="1" applyAlignment="1">
      <alignment horizontal="right" vertical="center"/>
    </xf>
    <xf numFmtId="0" fontId="20" fillId="0" borderId="121" xfId="18" applyFont="1" applyBorder="1" applyAlignment="1">
      <alignment horizontal="center" vertical="center" wrapText="1"/>
    </xf>
    <xf numFmtId="0" fontId="20" fillId="0" borderId="120" xfId="18" applyFont="1" applyBorder="1" applyAlignment="1">
      <alignment horizontal="center" vertical="center" wrapText="1"/>
    </xf>
    <xf numFmtId="0" fontId="20" fillId="0" borderId="123" xfId="18" applyFont="1" applyBorder="1" applyAlignment="1">
      <alignment horizontal="center" vertical="center" wrapText="1"/>
    </xf>
    <xf numFmtId="0" fontId="20" fillId="0" borderId="122" xfId="18" applyFont="1" applyBorder="1" applyAlignment="1">
      <alignment horizontal="center" vertical="center" wrapText="1"/>
    </xf>
    <xf numFmtId="0" fontId="20" fillId="0" borderId="119" xfId="18" applyFont="1" applyBorder="1" applyAlignment="1">
      <alignment vertical="center" wrapText="1"/>
    </xf>
    <xf numFmtId="0" fontId="20" fillId="0" borderId="118" xfId="18" applyFont="1" applyBorder="1" applyAlignment="1">
      <alignment vertical="center" wrapText="1"/>
    </xf>
    <xf numFmtId="0" fontId="20" fillId="0" borderId="118" xfId="18" applyFont="1" applyBorder="1" applyAlignment="1">
      <alignment horizontal="center" vertical="center" wrapText="1"/>
    </xf>
    <xf numFmtId="0" fontId="20" fillId="0" borderId="119" xfId="18" applyFont="1" applyBorder="1" applyAlignment="1">
      <alignment horizontal="justify" vertical="top" wrapText="1"/>
    </xf>
    <xf numFmtId="0" fontId="20" fillId="0" borderId="118" xfId="18" applyFont="1" applyBorder="1" applyAlignment="1">
      <alignment horizontal="justify" vertical="top" wrapText="1"/>
    </xf>
    <xf numFmtId="0" fontId="20" fillId="0" borderId="123" xfId="18" applyFont="1" applyBorder="1" applyAlignment="1">
      <alignment vertical="top" wrapText="1"/>
    </xf>
    <xf numFmtId="0" fontId="20" fillId="0" borderId="119" xfId="18" applyFont="1" applyBorder="1" applyAlignment="1">
      <alignment vertical="top" wrapText="1"/>
    </xf>
    <xf numFmtId="0" fontId="20" fillId="0" borderId="118" xfId="18" applyFont="1" applyBorder="1" applyAlignment="1">
      <alignment vertical="top" wrapText="1"/>
    </xf>
    <xf numFmtId="0" fontId="87" fillId="2" borderId="0" xfId="1" applyFont="1" applyFill="1" applyBorder="1" applyAlignment="1" applyProtection="1">
      <alignment horizontal="center" vertical="center" wrapText="1"/>
      <protection locked="0"/>
    </xf>
    <xf numFmtId="0" fontId="87" fillId="9" borderId="0" xfId="0" applyFont="1" applyFill="1" applyBorder="1" applyAlignment="1" applyProtection="1">
      <alignment vertical="center" wrapText="1"/>
      <protection locked="0"/>
    </xf>
    <xf numFmtId="0" fontId="0" fillId="0" borderId="60" xfId="0" applyBorder="1" applyAlignment="1">
      <alignment horizontal="left" vertical="center" wrapText="1"/>
    </xf>
    <xf numFmtId="0" fontId="0" fillId="0" borderId="60" xfId="0" applyBorder="1" applyAlignment="1">
      <alignment vertical="center" wrapText="1"/>
    </xf>
    <xf numFmtId="0" fontId="11" fillId="0" borderId="64" xfId="9" applyFont="1" applyBorder="1" applyAlignment="1" applyProtection="1">
      <alignment horizontal="center" vertical="center" wrapText="1"/>
      <protection locked="0"/>
    </xf>
    <xf numFmtId="0" fontId="11" fillId="0" borderId="68" xfId="9" applyFont="1" applyBorder="1" applyAlignment="1" applyProtection="1">
      <alignment horizontal="center" vertical="center" wrapText="1"/>
      <protection locked="0"/>
    </xf>
    <xf numFmtId="0" fontId="89" fillId="0" borderId="73" xfId="15" applyFont="1" applyBorder="1" applyAlignment="1" applyProtection="1">
      <alignment vertical="center" textRotation="255" wrapText="1"/>
      <protection locked="0"/>
    </xf>
    <xf numFmtId="0" fontId="11" fillId="0" borderId="117" xfId="9" applyFont="1" applyBorder="1" applyAlignment="1" applyProtection="1">
      <alignment horizontal="center" vertical="center" wrapText="1"/>
      <protection locked="0"/>
    </xf>
    <xf numFmtId="0" fontId="0" fillId="0" borderId="22" xfId="0" applyBorder="1">
      <alignment vertical="center"/>
    </xf>
    <xf numFmtId="0" fontId="11" fillId="0" borderId="0" xfId="0" applyFont="1">
      <alignment vertical="center"/>
    </xf>
    <xf numFmtId="0" fontId="0" fillId="0" borderId="141" xfId="0" applyBorder="1">
      <alignment vertical="center"/>
    </xf>
    <xf numFmtId="0" fontId="0" fillId="0" borderId="142" xfId="0" applyBorder="1">
      <alignment vertical="center"/>
    </xf>
    <xf numFmtId="0" fontId="11" fillId="0" borderId="22" xfId="0" applyFont="1" applyBorder="1">
      <alignment vertical="center"/>
    </xf>
    <xf numFmtId="0" fontId="11" fillId="0" borderId="60" xfId="0" applyFont="1" applyBorder="1">
      <alignment vertical="center"/>
    </xf>
    <xf numFmtId="0" fontId="11" fillId="0" borderId="73" xfId="0" applyFont="1" applyBorder="1">
      <alignment vertical="center"/>
    </xf>
    <xf numFmtId="0" fontId="0" fillId="0" borderId="1" xfId="0" applyBorder="1">
      <alignment vertical="center"/>
    </xf>
    <xf numFmtId="0" fontId="0" fillId="0" borderId="74" xfId="0" applyBorder="1">
      <alignment vertical="center"/>
    </xf>
    <xf numFmtId="0" fontId="0" fillId="0" borderId="73" xfId="0" applyBorder="1">
      <alignment vertical="center"/>
    </xf>
    <xf numFmtId="0" fontId="0" fillId="0" borderId="60" xfId="0" applyBorder="1">
      <alignment vertical="center"/>
    </xf>
    <xf numFmtId="0" fontId="70" fillId="2" borderId="0" xfId="1" applyFont="1" applyFill="1" applyAlignment="1">
      <alignment vertical="center"/>
    </xf>
    <xf numFmtId="0" fontId="74" fillId="2" borderId="0" xfId="13" applyFont="1" applyFill="1">
      <alignment vertical="center"/>
    </xf>
    <xf numFmtId="0" fontId="75" fillId="2" borderId="0" xfId="13" applyFont="1" applyFill="1">
      <alignment vertical="center"/>
    </xf>
    <xf numFmtId="0" fontId="75" fillId="0" borderId="0" xfId="13" applyFont="1">
      <alignment vertical="center"/>
    </xf>
    <xf numFmtId="0" fontId="70" fillId="2" borderId="0" xfId="1" applyFont="1" applyFill="1"/>
    <xf numFmtId="0" fontId="74" fillId="2" borderId="0" xfId="13" applyFont="1" applyFill="1" applyAlignment="1">
      <alignment horizontal="left" vertical="center"/>
    </xf>
    <xf numFmtId="0" fontId="74" fillId="2" borderId="0" xfId="13" applyFont="1" applyFill="1" applyAlignment="1">
      <alignment horizontal="center" vertical="center"/>
    </xf>
    <xf numFmtId="0" fontId="70" fillId="2" borderId="0" xfId="13" applyFont="1" applyFill="1" applyAlignment="1">
      <alignment horizontal="center" vertical="center"/>
    </xf>
    <xf numFmtId="0" fontId="70" fillId="2" borderId="0" xfId="13" applyFont="1" applyFill="1">
      <alignment vertical="center"/>
    </xf>
    <xf numFmtId="0" fontId="74" fillId="0" borderId="0" xfId="13" applyFont="1">
      <alignment vertical="center"/>
    </xf>
    <xf numFmtId="0" fontId="74" fillId="0" borderId="0" xfId="1" applyFont="1" applyAlignment="1">
      <alignment vertical="center"/>
    </xf>
    <xf numFmtId="0" fontId="70" fillId="0" borderId="0" xfId="1" applyFont="1" applyAlignment="1">
      <alignment vertical="center"/>
    </xf>
    <xf numFmtId="176" fontId="74" fillId="0" borderId="0" xfId="13" applyNumberFormat="1" applyFont="1">
      <alignment vertical="center"/>
    </xf>
    <xf numFmtId="0" fontId="74" fillId="2" borderId="0" xfId="13" applyFont="1" applyFill="1" applyAlignment="1">
      <alignment horizontal="left" vertical="center" indent="1"/>
    </xf>
    <xf numFmtId="0" fontId="74" fillId="0" borderId="0" xfId="13" applyFont="1" applyAlignment="1">
      <alignment vertical="center" wrapText="1"/>
    </xf>
    <xf numFmtId="176" fontId="70" fillId="0" borderId="0" xfId="13" applyNumberFormat="1" applyFont="1">
      <alignment vertical="center"/>
    </xf>
    <xf numFmtId="0" fontId="29" fillId="0" borderId="0" xfId="13" applyFont="1">
      <alignment vertical="center"/>
    </xf>
    <xf numFmtId="0" fontId="70" fillId="0" borderId="0" xfId="13" applyFont="1" applyAlignment="1">
      <alignment horizontal="center" vertical="center"/>
    </xf>
    <xf numFmtId="178" fontId="70" fillId="0" borderId="0" xfId="14" applyNumberFormat="1" applyFont="1" applyFill="1" applyBorder="1">
      <alignment vertical="center"/>
    </xf>
    <xf numFmtId="0" fontId="70" fillId="0" borderId="0" xfId="13" applyFont="1" applyAlignment="1">
      <alignment horizontal="left" vertical="center"/>
    </xf>
    <xf numFmtId="0" fontId="70" fillId="0" borderId="0" xfId="13" applyFont="1" applyAlignment="1">
      <alignment horizontal="right" vertical="center" indent="1"/>
    </xf>
    <xf numFmtId="0" fontId="74" fillId="0" borderId="0" xfId="13" applyFont="1" applyAlignment="1">
      <alignment horizontal="left" vertical="center"/>
    </xf>
    <xf numFmtId="0" fontId="74" fillId="8" borderId="0" xfId="13" applyFont="1" applyFill="1" applyAlignment="1">
      <alignment horizontal="left" vertical="center"/>
    </xf>
    <xf numFmtId="0" fontId="11" fillId="0" borderId="0" xfId="1" applyFont="1" applyAlignment="1">
      <alignment horizontal="right" vertical="center"/>
    </xf>
    <xf numFmtId="176" fontId="74" fillId="0" borderId="0" xfId="13" applyNumberFormat="1" applyFont="1" applyAlignment="1">
      <alignment horizontal="right" vertical="center"/>
    </xf>
    <xf numFmtId="0" fontId="11" fillId="0" borderId="0" xfId="1" applyFont="1" applyAlignment="1">
      <alignment vertical="center"/>
    </xf>
    <xf numFmtId="0" fontId="80" fillId="0" borderId="0" xfId="13" applyFont="1">
      <alignment vertical="center"/>
    </xf>
    <xf numFmtId="0" fontId="74" fillId="8" borderId="0" xfId="13" applyFont="1" applyFill="1" applyAlignment="1">
      <alignment horizontal="center" vertical="center"/>
    </xf>
    <xf numFmtId="0" fontId="74" fillId="8" borderId="0" xfId="13" applyFont="1" applyFill="1" applyAlignment="1">
      <alignment vertical="center" wrapText="1"/>
    </xf>
    <xf numFmtId="176" fontId="74" fillId="8" borderId="0" xfId="13" applyNumberFormat="1" applyFont="1" applyFill="1" applyAlignment="1">
      <alignment horizontal="left" vertical="center"/>
    </xf>
    <xf numFmtId="0" fontId="74" fillId="0" borderId="0" xfId="13" applyFont="1" applyAlignment="1">
      <alignment horizontal="center" vertical="center"/>
    </xf>
    <xf numFmtId="0" fontId="0" fillId="0" borderId="0" xfId="0" applyAlignment="1">
      <alignment horizontal="right" vertical="center" indent="1"/>
    </xf>
    <xf numFmtId="0" fontId="0" fillId="0" borderId="0" xfId="0" applyAlignment="1">
      <alignment horizontal="right" vertical="center" indent="2"/>
    </xf>
    <xf numFmtId="0" fontId="74" fillId="0" borderId="0" xfId="13" applyFont="1" applyAlignment="1">
      <alignment horizontal="right" vertical="center" indent="1"/>
    </xf>
    <xf numFmtId="0" fontId="75" fillId="0" borderId="0" xfId="13" applyFont="1" applyAlignment="1">
      <alignment horizontal="right" vertical="center"/>
    </xf>
    <xf numFmtId="0" fontId="74" fillId="2" borderId="0" xfId="13" applyFont="1" applyFill="1" applyAlignment="1">
      <alignment horizontal="right" vertical="center"/>
    </xf>
    <xf numFmtId="0" fontId="0" fillId="0" borderId="0" xfId="0" applyAlignment="1">
      <alignment horizontal="left" vertical="center" indent="1"/>
    </xf>
    <xf numFmtId="0" fontId="80" fillId="3" borderId="102" xfId="13" applyFont="1" applyFill="1" applyBorder="1" applyAlignment="1">
      <alignment horizontal="center" vertical="center" wrapText="1" shrinkToFit="1"/>
    </xf>
    <xf numFmtId="38" fontId="74" fillId="2" borderId="0" xfId="2" applyFont="1" applyFill="1" applyAlignment="1">
      <alignment vertical="center"/>
    </xf>
    <xf numFmtId="38" fontId="0" fillId="0" borderId="0" xfId="2" applyFont="1" applyAlignment="1">
      <alignment horizontal="right" vertical="center"/>
    </xf>
    <xf numFmtId="38" fontId="74" fillId="0" borderId="0" xfId="2" applyFont="1" applyAlignment="1">
      <alignment horizontal="right" vertical="center"/>
    </xf>
    <xf numFmtId="38" fontId="11" fillId="0" borderId="0" xfId="2" applyFont="1" applyBorder="1" applyAlignment="1">
      <alignment vertical="center"/>
    </xf>
    <xf numFmtId="38" fontId="0" fillId="0" borderId="0" xfId="2" applyFont="1">
      <alignment vertical="center"/>
    </xf>
    <xf numFmtId="38" fontId="70" fillId="0" borderId="0" xfId="2" applyFont="1">
      <alignment vertical="center"/>
    </xf>
    <xf numFmtId="38" fontId="74" fillId="0" borderId="0" xfId="2" applyFont="1" applyBorder="1">
      <alignment vertical="center"/>
    </xf>
    <xf numFmtId="38" fontId="74" fillId="0" borderId="0" xfId="2" applyFont="1" applyBorder="1" applyAlignment="1">
      <alignment horizontal="right" vertical="center"/>
    </xf>
    <xf numFmtId="38" fontId="74" fillId="8" borderId="0" xfId="2" applyFont="1" applyFill="1" applyAlignment="1">
      <alignment horizontal="left" vertical="center"/>
    </xf>
    <xf numFmtId="38" fontId="74" fillId="8" borderId="0" xfId="2" applyFont="1" applyFill="1" applyAlignment="1">
      <alignment vertical="center" wrapText="1"/>
    </xf>
    <xf numFmtId="38" fontId="75" fillId="0" borderId="0" xfId="2" applyFont="1">
      <alignment vertical="center"/>
    </xf>
    <xf numFmtId="38" fontId="82" fillId="0" borderId="102" xfId="2" applyFont="1" applyBorder="1" applyAlignment="1" applyProtection="1">
      <alignment horizontal="right" vertical="center"/>
      <protection locked="0"/>
    </xf>
    <xf numFmtId="177" fontId="82" fillId="0" borderId="102" xfId="13" applyNumberFormat="1" applyFont="1" applyBorder="1" applyAlignment="1" applyProtection="1">
      <alignment horizontal="right" vertical="center"/>
      <protection locked="0"/>
    </xf>
    <xf numFmtId="38" fontId="74" fillId="3" borderId="102" xfId="2" applyFont="1" applyFill="1" applyBorder="1" applyAlignment="1">
      <alignment horizontal="center" vertical="center" shrinkToFit="1"/>
    </xf>
    <xf numFmtId="0" fontId="77" fillId="3" borderId="37" xfId="13" applyFont="1" applyFill="1" applyBorder="1" applyAlignment="1" applyProtection="1">
      <alignment horizontal="center" vertical="center"/>
      <protection locked="0"/>
    </xf>
    <xf numFmtId="38" fontId="82" fillId="0" borderId="26" xfId="2" applyFont="1" applyBorder="1" applyAlignment="1" applyProtection="1">
      <alignment horizontal="right" vertical="center"/>
      <protection locked="0"/>
    </xf>
    <xf numFmtId="177" fontId="82" fillId="0" borderId="26" xfId="13" applyNumberFormat="1" applyFont="1" applyBorder="1" applyAlignment="1" applyProtection="1">
      <alignment horizontal="right" vertical="center"/>
      <protection locked="0"/>
    </xf>
    <xf numFmtId="38" fontId="74" fillId="0" borderId="0" xfId="2" applyFont="1">
      <alignment vertical="center"/>
    </xf>
    <xf numFmtId="0" fontId="74" fillId="0" borderId="0" xfId="13" applyFont="1" applyAlignment="1">
      <alignment horizontal="left" vertical="center" indent="1"/>
    </xf>
    <xf numFmtId="176" fontId="74" fillId="0" borderId="0" xfId="13" applyNumberFormat="1" applyFont="1" applyAlignment="1">
      <alignment horizontal="left" vertical="center"/>
    </xf>
    <xf numFmtId="0" fontId="74" fillId="8" borderId="0" xfId="13" applyFont="1" applyFill="1">
      <alignment vertical="center"/>
    </xf>
    <xf numFmtId="176" fontId="74" fillId="8" borderId="0" xfId="13" applyNumberFormat="1" applyFont="1" applyFill="1">
      <alignment vertical="center"/>
    </xf>
    <xf numFmtId="176" fontId="74" fillId="0" borderId="0" xfId="13" applyNumberFormat="1" applyFont="1" applyAlignment="1">
      <alignment horizontal="center" vertical="center" shrinkToFit="1"/>
    </xf>
    <xf numFmtId="0" fontId="74" fillId="0" borderId="0" xfId="13" applyFont="1" applyAlignment="1">
      <alignment horizontal="right" vertical="center" indent="2"/>
    </xf>
    <xf numFmtId="0" fontId="11" fillId="8" borderId="0" xfId="0" applyFont="1" applyFill="1" applyAlignment="1">
      <alignment horizontal="right" vertical="center"/>
    </xf>
    <xf numFmtId="176" fontId="74" fillId="8" borderId="0" xfId="13" applyNumberFormat="1" applyFont="1" applyFill="1" applyAlignment="1">
      <alignment horizontal="right" vertical="center"/>
    </xf>
    <xf numFmtId="0" fontId="70" fillId="0" borderId="0" xfId="13" applyFont="1" applyAlignment="1">
      <alignment horizontal="right" vertical="center"/>
    </xf>
    <xf numFmtId="0" fontId="11" fillId="0" borderId="0" xfId="0" applyFont="1" applyAlignment="1">
      <alignment horizontal="right" vertical="center"/>
    </xf>
    <xf numFmtId="0" fontId="70" fillId="8" borderId="0" xfId="13" applyFont="1" applyFill="1" applyAlignment="1">
      <alignment horizontal="right" vertical="center"/>
    </xf>
    <xf numFmtId="38" fontId="74" fillId="8" borderId="0" xfId="2" applyFont="1" applyFill="1" applyAlignment="1">
      <alignment horizontal="right" vertical="center"/>
    </xf>
    <xf numFmtId="176" fontId="74" fillId="0" borderId="0" xfId="13" applyNumberFormat="1" applyFont="1" applyAlignment="1">
      <alignment horizontal="right" vertical="center" indent="1" shrinkToFit="1"/>
    </xf>
    <xf numFmtId="176" fontId="74" fillId="0" borderId="0" xfId="13" applyNumberFormat="1" applyFont="1" applyAlignment="1">
      <alignment horizontal="right" vertical="center" indent="1"/>
    </xf>
    <xf numFmtId="12" fontId="71" fillId="2" borderId="1" xfId="1" quotePrefix="1" applyNumberFormat="1" applyFont="1" applyFill="1" applyBorder="1" applyAlignment="1" applyProtection="1">
      <alignment horizontal="left" vertical="center" wrapText="1"/>
    </xf>
    <xf numFmtId="38" fontId="74" fillId="8" borderId="0" xfId="2" applyFont="1" applyFill="1">
      <alignment vertical="center"/>
    </xf>
    <xf numFmtId="0" fontId="11" fillId="8" borderId="0" xfId="1" applyFont="1" applyFill="1" applyAlignment="1">
      <alignment vertical="center"/>
    </xf>
    <xf numFmtId="176" fontId="74" fillId="8" borderId="0" xfId="13" applyNumberFormat="1" applyFont="1" applyFill="1" applyAlignment="1">
      <alignment horizontal="center" vertical="center" shrinkToFit="1"/>
    </xf>
    <xf numFmtId="0" fontId="74" fillId="8" borderId="0" xfId="13" applyFont="1" applyFill="1" applyAlignment="1">
      <alignment horizontal="left" vertical="center" indent="1"/>
    </xf>
    <xf numFmtId="38" fontId="74" fillId="8" borderId="0" xfId="2" applyFont="1" applyFill="1" applyAlignment="1">
      <alignment horizontal="center" vertical="center"/>
    </xf>
    <xf numFmtId="0" fontId="74" fillId="8" borderId="0" xfId="13" applyFont="1" applyFill="1" applyAlignment="1">
      <alignment horizontal="right" vertical="center" indent="1"/>
    </xf>
    <xf numFmtId="38" fontId="74" fillId="0" borderId="0" xfId="2" applyFont="1" applyAlignment="1">
      <alignment horizontal="center" vertical="center"/>
    </xf>
    <xf numFmtId="176" fontId="74" fillId="2" borderId="0" xfId="13" applyNumberFormat="1" applyFont="1" applyFill="1">
      <alignment vertical="center"/>
    </xf>
    <xf numFmtId="38" fontId="74" fillId="2" borderId="0" xfId="2" applyFont="1" applyFill="1">
      <alignment vertical="center"/>
    </xf>
    <xf numFmtId="0" fontId="74" fillId="8" borderId="23" xfId="13" applyFont="1" applyFill="1" applyBorder="1" applyAlignment="1">
      <alignment horizontal="center" vertical="center"/>
    </xf>
    <xf numFmtId="0" fontId="74" fillId="8" borderId="0" xfId="13" applyFont="1" applyFill="1" applyAlignment="1">
      <alignment horizontal="center" vertical="center" wrapText="1"/>
    </xf>
    <xf numFmtId="0" fontId="0" fillId="8" borderId="0" xfId="0" applyFill="1">
      <alignment vertical="center"/>
    </xf>
    <xf numFmtId="0" fontId="15" fillId="0" borderId="2" xfId="4" applyFont="1" applyBorder="1" applyAlignment="1">
      <alignment horizontal="left" vertical="center" wrapText="1" shrinkToFit="1"/>
    </xf>
    <xf numFmtId="0" fontId="15" fillId="0" borderId="2" xfId="4" applyFont="1" applyBorder="1" applyAlignment="1">
      <alignment vertical="center" wrapText="1"/>
    </xf>
    <xf numFmtId="38" fontId="74" fillId="2" borderId="0" xfId="2" applyFont="1" applyFill="1" applyAlignment="1">
      <alignment horizontal="right" vertical="center"/>
    </xf>
    <xf numFmtId="0" fontId="10" fillId="0" borderId="0" xfId="9" applyFont="1" applyAlignment="1">
      <alignment horizontal="center" vertical="center"/>
    </xf>
    <xf numFmtId="49" fontId="10" fillId="0" borderId="0" xfId="9" applyNumberFormat="1" applyFont="1" applyAlignment="1">
      <alignment horizontal="left" vertical="center"/>
    </xf>
    <xf numFmtId="49" fontId="10" fillId="0" borderId="0" xfId="9" applyNumberFormat="1" applyFont="1" applyAlignment="1">
      <alignment horizontal="center" vertical="center"/>
    </xf>
    <xf numFmtId="0" fontId="10" fillId="0" borderId="0" xfId="9" applyFont="1" applyAlignment="1">
      <alignment horizontal="left" vertical="center"/>
    </xf>
    <xf numFmtId="4" fontId="10" fillId="0" borderId="0" xfId="9" applyNumberFormat="1" applyFont="1" applyAlignment="1">
      <alignment horizontal="left" vertical="center"/>
    </xf>
    <xf numFmtId="184" fontId="91" fillId="0" borderId="0" xfId="9" applyNumberFormat="1" applyFont="1" applyAlignment="1">
      <alignment horizontal="left" vertical="center"/>
    </xf>
    <xf numFmtId="184" fontId="10" fillId="0" borderId="0" xfId="9" applyNumberFormat="1" applyFont="1" applyAlignment="1">
      <alignment horizontal="left" vertical="center"/>
    </xf>
    <xf numFmtId="0" fontId="92" fillId="0" borderId="0" xfId="9" applyFont="1" applyAlignment="1">
      <alignment horizontal="center" vertical="center" wrapText="1"/>
    </xf>
    <xf numFmtId="0" fontId="92" fillId="0" borderId="0" xfId="9" applyFont="1" applyAlignment="1">
      <alignment horizontal="left" vertical="center" wrapText="1"/>
    </xf>
    <xf numFmtId="0" fontId="70" fillId="2" borderId="0" xfId="13" applyFont="1" applyFill="1" applyAlignment="1">
      <alignment horizontal="right" vertical="center"/>
    </xf>
    <xf numFmtId="3" fontId="92" fillId="0" borderId="0" xfId="9" applyNumberFormat="1" applyFont="1" applyAlignment="1">
      <alignment horizontal="left" vertical="center" wrapText="1"/>
    </xf>
    <xf numFmtId="0" fontId="10" fillId="3" borderId="44" xfId="9" applyFont="1" applyFill="1" applyBorder="1" applyAlignment="1">
      <alignment horizontal="center" vertical="center"/>
    </xf>
    <xf numFmtId="0" fontId="10" fillId="3" borderId="19" xfId="9" applyFont="1" applyFill="1" applyBorder="1" applyAlignment="1">
      <alignment horizontal="center" vertical="center"/>
    </xf>
    <xf numFmtId="0" fontId="92" fillId="3" borderId="55" xfId="9" applyFont="1" applyFill="1" applyBorder="1" applyAlignment="1">
      <alignment horizontal="center" vertical="center" wrapText="1"/>
    </xf>
    <xf numFmtId="0" fontId="92" fillId="3" borderId="26" xfId="9" applyFont="1" applyFill="1" applyBorder="1" applyAlignment="1">
      <alignment horizontal="center" vertical="center" wrapText="1"/>
    </xf>
    <xf numFmtId="3" fontId="92" fillId="3" borderId="68" xfId="9" applyNumberFormat="1" applyFont="1" applyFill="1" applyBorder="1" applyAlignment="1">
      <alignment horizontal="center" vertical="center" wrapText="1"/>
    </xf>
    <xf numFmtId="3" fontId="11" fillId="3" borderId="33" xfId="9" applyNumberFormat="1" applyFont="1" applyFill="1" applyBorder="1" applyAlignment="1">
      <alignment horizontal="center" vertical="center" wrapText="1"/>
    </xf>
    <xf numFmtId="3" fontId="92" fillId="3" borderId="33" xfId="9" applyNumberFormat="1" applyFont="1" applyFill="1" applyBorder="1" applyAlignment="1">
      <alignment horizontal="center" vertical="center" wrapText="1"/>
    </xf>
    <xf numFmtId="184" fontId="10" fillId="3" borderId="26" xfId="9" applyNumberFormat="1" applyFont="1" applyFill="1" applyBorder="1" applyAlignment="1">
      <alignment horizontal="center" vertical="center" wrapText="1"/>
    </xf>
    <xf numFmtId="0" fontId="10" fillId="3" borderId="26" xfId="9" applyFont="1" applyFill="1" applyBorder="1" applyAlignment="1">
      <alignment horizontal="center" vertical="center" wrapText="1"/>
    </xf>
    <xf numFmtId="3" fontId="92" fillId="3" borderId="26" xfId="9" applyNumberFormat="1" applyFont="1" applyFill="1" applyBorder="1" applyAlignment="1">
      <alignment horizontal="center" vertical="center" wrapText="1"/>
    </xf>
    <xf numFmtId="0" fontId="10" fillId="3" borderId="68" xfId="9" applyFont="1" applyFill="1" applyBorder="1" applyAlignment="1">
      <alignment horizontal="center" vertical="center" wrapText="1"/>
    </xf>
    <xf numFmtId="0" fontId="10" fillId="3" borderId="33" xfId="9" applyFont="1" applyFill="1" applyBorder="1" applyAlignment="1">
      <alignment horizontal="center" vertical="center" wrapText="1"/>
    </xf>
    <xf numFmtId="4" fontId="92" fillId="3" borderId="68" xfId="9" applyNumberFormat="1" applyFont="1" applyFill="1" applyBorder="1" applyAlignment="1">
      <alignment horizontal="center" vertical="center" wrapText="1"/>
    </xf>
    <xf numFmtId="0" fontId="10" fillId="0" borderId="0" xfId="9" applyFont="1" applyAlignment="1">
      <alignment horizontal="left" vertical="center" wrapText="1"/>
    </xf>
    <xf numFmtId="0" fontId="92" fillId="0" borderId="53" xfId="9" applyFont="1" applyBorder="1" applyAlignment="1">
      <alignment horizontal="center" vertical="center" wrapText="1"/>
    </xf>
    <xf numFmtId="3" fontId="92" fillId="0" borderId="5" xfId="9" applyNumberFormat="1" applyFont="1" applyBorder="1" applyAlignment="1" applyProtection="1">
      <alignment horizontal="center" vertical="center" wrapText="1"/>
      <protection locked="0"/>
    </xf>
    <xf numFmtId="0" fontId="10" fillId="0" borderId="69" xfId="9" applyFont="1" applyBorder="1" applyAlignment="1" applyProtection="1">
      <alignment horizontal="center" vertical="center"/>
      <protection locked="0"/>
    </xf>
    <xf numFmtId="0" fontId="10" fillId="0" borderId="5" xfId="9" applyFont="1" applyBorder="1" applyAlignment="1" applyProtection="1">
      <alignment horizontal="left" vertical="center"/>
      <protection locked="0"/>
    </xf>
    <xf numFmtId="0" fontId="10" fillId="0" borderId="2" xfId="9" applyFont="1" applyBorder="1" applyAlignment="1" applyProtection="1">
      <alignment horizontal="left" vertical="center"/>
      <protection locked="0"/>
    </xf>
    <xf numFmtId="0" fontId="11" fillId="0" borderId="53" xfId="9" applyFont="1" applyBorder="1" applyAlignment="1" applyProtection="1">
      <alignment horizontal="left" vertical="center"/>
      <protection locked="0"/>
    </xf>
    <xf numFmtId="0" fontId="92" fillId="0" borderId="54" xfId="9" applyFont="1" applyBorder="1" applyAlignment="1">
      <alignment horizontal="center" vertical="center" wrapText="1"/>
    </xf>
    <xf numFmtId="0" fontId="10" fillId="0" borderId="19" xfId="9" applyFont="1" applyBorder="1" applyAlignment="1" applyProtection="1">
      <alignment horizontal="left" vertical="center"/>
      <protection locked="0"/>
    </xf>
    <xf numFmtId="0" fontId="10" fillId="0" borderId="16" xfId="9" applyFont="1" applyBorder="1" applyAlignment="1" applyProtection="1">
      <alignment horizontal="left" vertical="center"/>
      <protection locked="0"/>
    </xf>
    <xf numFmtId="0" fontId="11" fillId="0" borderId="54" xfId="9" applyFont="1" applyBorder="1" applyAlignment="1" applyProtection="1">
      <alignment horizontal="left" vertical="center"/>
      <protection locked="0"/>
    </xf>
    <xf numFmtId="3" fontId="92" fillId="0" borderId="19" xfId="9" applyNumberFormat="1" applyFont="1" applyBorder="1" applyAlignment="1" applyProtection="1">
      <alignment vertical="center" wrapText="1"/>
      <protection locked="0"/>
    </xf>
    <xf numFmtId="0" fontId="10" fillId="0" borderId="16" xfId="9" applyFont="1" applyBorder="1" applyAlignment="1" applyProtection="1">
      <alignment horizontal="center" vertical="center"/>
      <protection locked="0"/>
    </xf>
    <xf numFmtId="0" fontId="92" fillId="0" borderId="57" xfId="9" applyFont="1" applyBorder="1" applyAlignment="1">
      <alignment horizontal="center" vertical="center" wrapText="1"/>
    </xf>
    <xf numFmtId="3" fontId="92" fillId="0" borderId="33" xfId="9" applyNumberFormat="1" applyFont="1" applyBorder="1" applyAlignment="1">
      <alignment horizontal="center" vertical="center" wrapText="1"/>
    </xf>
    <xf numFmtId="0" fontId="92" fillId="0" borderId="26" xfId="9" applyFont="1" applyBorder="1" applyAlignment="1">
      <alignment horizontal="center" vertical="center"/>
    </xf>
    <xf numFmtId="0" fontId="92" fillId="0" borderId="68" xfId="9" applyFont="1" applyBorder="1" applyAlignment="1">
      <alignment horizontal="center" vertical="center"/>
    </xf>
    <xf numFmtId="4" fontId="92" fillId="0" borderId="33" xfId="9" applyNumberFormat="1" applyFont="1" applyBorder="1" applyAlignment="1">
      <alignment horizontal="center" vertical="center"/>
    </xf>
    <xf numFmtId="0" fontId="11" fillId="0" borderId="57" xfId="9" applyFont="1" applyBorder="1" applyAlignment="1">
      <alignment horizontal="left" vertical="center"/>
    </xf>
    <xf numFmtId="4" fontId="90" fillId="0" borderId="49" xfId="9" applyNumberFormat="1" applyFont="1" applyBorder="1" applyAlignment="1">
      <alignment horizontal="center" vertical="center"/>
    </xf>
    <xf numFmtId="0" fontId="17" fillId="0" borderId="0" xfId="9" applyFont="1" applyAlignment="1">
      <alignment horizontal="left" vertical="center"/>
    </xf>
    <xf numFmtId="179" fontId="10" fillId="0" borderId="0" xfId="9" applyNumberFormat="1" applyFont="1" applyAlignment="1">
      <alignment horizontal="left" vertical="center"/>
    </xf>
    <xf numFmtId="179" fontId="10" fillId="0" borderId="0" xfId="9" applyNumberFormat="1" applyFont="1" applyAlignment="1">
      <alignment horizontal="center" vertical="center"/>
    </xf>
    <xf numFmtId="0" fontId="93" fillId="0" borderId="50" xfId="9" applyFont="1" applyBorder="1" applyAlignment="1" applyProtection="1">
      <alignment vertical="center" wrapText="1"/>
      <protection locked="0"/>
    </xf>
    <xf numFmtId="0" fontId="93" fillId="0" borderId="37" xfId="9" applyFont="1" applyBorder="1" applyAlignment="1" applyProtection="1">
      <alignment vertical="center" wrapText="1"/>
      <protection locked="0"/>
    </xf>
    <xf numFmtId="3" fontId="93" fillId="0" borderId="5" xfId="9" applyNumberFormat="1" applyFont="1" applyBorder="1" applyAlignment="1" applyProtection="1">
      <alignment vertical="center" wrapText="1"/>
      <protection locked="0"/>
    </xf>
    <xf numFmtId="0" fontId="94" fillId="0" borderId="2" xfId="9" applyFont="1" applyBorder="1" applyProtection="1">
      <alignment vertical="center"/>
      <protection locked="0"/>
    </xf>
    <xf numFmtId="2" fontId="94" fillId="0" borderId="53" xfId="9" applyNumberFormat="1" applyFont="1" applyBorder="1" applyAlignment="1">
      <alignment horizontal="center" vertical="center"/>
    </xf>
    <xf numFmtId="4" fontId="94" fillId="0" borderId="50" xfId="9" applyNumberFormat="1" applyFont="1" applyBorder="1" applyAlignment="1" applyProtection="1">
      <alignment horizontal="right" vertical="center"/>
      <protection locked="0"/>
    </xf>
    <xf numFmtId="0" fontId="94" fillId="0" borderId="37" xfId="9" applyFont="1" applyBorder="1" applyAlignment="1" applyProtection="1">
      <alignment horizontal="right" vertical="center"/>
      <protection locked="0"/>
    </xf>
    <xf numFmtId="4" fontId="94" fillId="0" borderId="64" xfId="9" applyNumberFormat="1" applyFont="1" applyBorder="1" applyAlignment="1">
      <alignment horizontal="right" vertical="center"/>
    </xf>
    <xf numFmtId="3" fontId="93" fillId="0" borderId="43" xfId="9" applyNumberFormat="1" applyFont="1" applyBorder="1" applyAlignment="1" applyProtection="1">
      <alignment vertical="center" wrapText="1"/>
      <protection locked="0"/>
    </xf>
    <xf numFmtId="0" fontId="93" fillId="0" borderId="16" xfId="9" applyFont="1" applyBorder="1" applyAlignment="1" applyProtection="1">
      <alignment vertical="center" wrapText="1"/>
      <protection locked="0"/>
    </xf>
    <xf numFmtId="4" fontId="94" fillId="0" borderId="43" xfId="9" applyNumberFormat="1" applyFont="1" applyBorder="1" applyAlignment="1" applyProtection="1">
      <alignment horizontal="right" vertical="center"/>
      <protection locked="0"/>
    </xf>
    <xf numFmtId="0" fontId="94" fillId="0" borderId="16" xfId="9" applyFont="1" applyBorder="1" applyAlignment="1" applyProtection="1">
      <alignment horizontal="right" vertical="center"/>
      <protection locked="0"/>
    </xf>
    <xf numFmtId="4" fontId="94" fillId="0" borderId="44" xfId="9" applyNumberFormat="1" applyFont="1" applyBorder="1" applyAlignment="1">
      <alignment horizontal="right" vertical="center"/>
    </xf>
    <xf numFmtId="0" fontId="93" fillId="0" borderId="43" xfId="9" applyFont="1" applyBorder="1" applyAlignment="1" applyProtection="1">
      <alignment vertical="center" wrapText="1"/>
      <protection locked="0"/>
    </xf>
    <xf numFmtId="3" fontId="93" fillId="0" borderId="19" xfId="9" applyNumberFormat="1" applyFont="1" applyBorder="1" applyAlignment="1" applyProtection="1">
      <alignment vertical="center" wrapText="1"/>
      <protection locked="0"/>
    </xf>
    <xf numFmtId="0" fontId="94" fillId="0" borderId="16" xfId="9" applyFont="1" applyBorder="1" applyProtection="1">
      <alignment vertical="center"/>
      <protection locked="0"/>
    </xf>
    <xf numFmtId="0" fontId="94" fillId="0" borderId="53" xfId="9" applyFont="1" applyBorder="1" applyAlignment="1">
      <alignment horizontal="center" vertical="center"/>
    </xf>
    <xf numFmtId="0" fontId="93" fillId="0" borderId="55" xfId="9" applyFont="1" applyBorder="1" applyAlignment="1">
      <alignment horizontal="center" vertical="center" wrapText="1"/>
    </xf>
    <xf numFmtId="0" fontId="93" fillId="0" borderId="26" xfId="9" applyFont="1" applyBorder="1" applyAlignment="1">
      <alignment horizontal="center" vertical="center" wrapText="1"/>
    </xf>
    <xf numFmtId="3" fontId="93" fillId="0" borderId="33" xfId="9" applyNumberFormat="1" applyFont="1" applyBorder="1" applyAlignment="1">
      <alignment horizontal="center" vertical="center" wrapText="1"/>
    </xf>
    <xf numFmtId="0" fontId="93" fillId="0" borderId="26" xfId="9" applyFont="1" applyBorder="1" applyAlignment="1">
      <alignment horizontal="center" vertical="center"/>
    </xf>
    <xf numFmtId="2" fontId="94" fillId="5" borderId="62" xfId="9" applyNumberFormat="1" applyFont="1" applyFill="1" applyBorder="1" applyAlignment="1">
      <alignment horizontal="center" vertical="center"/>
    </xf>
    <xf numFmtId="4" fontId="93" fillId="0" borderId="55" xfId="9" applyNumberFormat="1" applyFont="1" applyBorder="1" applyAlignment="1">
      <alignment horizontal="center" vertical="center"/>
    </xf>
    <xf numFmtId="0" fontId="94" fillId="0" borderId="26" xfId="9" applyFont="1" applyBorder="1" applyAlignment="1">
      <alignment horizontal="center" vertical="center"/>
    </xf>
    <xf numFmtId="4" fontId="93" fillId="0" borderId="68" xfId="9" applyNumberFormat="1" applyFont="1" applyBorder="1" applyAlignment="1">
      <alignment horizontal="right" vertical="center"/>
    </xf>
    <xf numFmtId="0" fontId="10" fillId="0" borderId="0" xfId="17" applyFont="1">
      <alignment vertical="center"/>
    </xf>
    <xf numFmtId="0" fontId="95" fillId="0" borderId="0" xfId="17" applyFont="1">
      <alignment vertical="center"/>
    </xf>
    <xf numFmtId="0" fontId="96" fillId="0" borderId="0" xfId="17" applyFont="1">
      <alignment vertical="center"/>
    </xf>
    <xf numFmtId="0" fontId="28" fillId="0" borderId="0" xfId="9" applyFont="1" applyBorder="1" applyAlignment="1">
      <alignment vertical="center"/>
    </xf>
    <xf numFmtId="0" fontId="10" fillId="0" borderId="0" xfId="9" applyFont="1" applyBorder="1" applyAlignment="1">
      <alignment vertical="center" wrapText="1"/>
    </xf>
    <xf numFmtId="0" fontId="71" fillId="0" borderId="0" xfId="9" applyFont="1" applyBorder="1" applyAlignment="1">
      <alignment vertical="center"/>
    </xf>
    <xf numFmtId="0" fontId="10" fillId="0" borderId="0" xfId="17" applyFont="1" applyBorder="1">
      <alignment vertical="center"/>
    </xf>
    <xf numFmtId="0" fontId="71" fillId="2" borderId="0" xfId="1" applyFont="1" applyFill="1" applyBorder="1" applyAlignment="1" applyProtection="1">
      <alignment horizontal="left" vertical="center" wrapText="1"/>
    </xf>
    <xf numFmtId="0" fontId="95" fillId="0" borderId="0" xfId="17" applyFont="1" applyBorder="1">
      <alignment vertical="center"/>
    </xf>
    <xf numFmtId="0" fontId="96" fillId="0" borderId="0" xfId="17" applyFont="1" applyBorder="1">
      <alignment vertical="center"/>
    </xf>
    <xf numFmtId="0" fontId="10" fillId="0" borderId="0" xfId="9" applyFont="1" applyBorder="1">
      <alignment vertical="center"/>
    </xf>
    <xf numFmtId="0" fontId="70" fillId="2" borderId="0" xfId="1" applyFont="1" applyFill="1" applyBorder="1" applyAlignment="1" applyProtection="1">
      <alignment horizontal="right" vertical="center" wrapText="1"/>
      <protection locked="0"/>
    </xf>
    <xf numFmtId="0" fontId="71" fillId="2" borderId="0" xfId="1" applyFont="1" applyFill="1" applyBorder="1" applyAlignment="1" applyProtection="1">
      <alignment horizontal="left" vertical="center" wrapText="1"/>
      <protection locked="0"/>
    </xf>
    <xf numFmtId="0" fontId="76" fillId="7" borderId="47" xfId="17" applyFont="1" applyFill="1" applyBorder="1" applyAlignment="1">
      <alignment vertical="center" wrapText="1"/>
    </xf>
    <xf numFmtId="0" fontId="76" fillId="7" borderId="42" xfId="9" applyFont="1" applyFill="1" applyBorder="1" applyAlignment="1">
      <alignment horizontal="center" vertical="center"/>
    </xf>
    <xf numFmtId="0" fontId="76" fillId="7" borderId="42" xfId="17" applyFont="1" applyFill="1" applyBorder="1" applyAlignment="1">
      <alignment vertical="center" wrapText="1"/>
    </xf>
    <xf numFmtId="0" fontId="76" fillId="7" borderId="10" xfId="17" applyFont="1" applyFill="1" applyBorder="1" applyAlignment="1">
      <alignment vertical="center" wrapText="1"/>
    </xf>
    <xf numFmtId="0" fontId="76" fillId="7" borderId="48" xfId="17" applyFont="1" applyFill="1" applyBorder="1" applyAlignment="1">
      <alignment vertical="center" wrapText="1"/>
    </xf>
    <xf numFmtId="0" fontId="76" fillId="7" borderId="75" xfId="17" applyFont="1" applyFill="1" applyBorder="1" applyAlignment="1">
      <alignment horizontal="center" vertical="center" wrapText="1"/>
    </xf>
    <xf numFmtId="0" fontId="76" fillId="7" borderId="76" xfId="17" applyFont="1" applyFill="1" applyBorder="1" applyAlignment="1">
      <alignment horizontal="center" vertical="center" wrapText="1"/>
    </xf>
    <xf numFmtId="0" fontId="76" fillId="7" borderId="77" xfId="17" applyFont="1" applyFill="1" applyBorder="1" applyAlignment="1">
      <alignment horizontal="center" vertical="center" wrapText="1"/>
    </xf>
    <xf numFmtId="0" fontId="76" fillId="7" borderId="78" xfId="17" applyFont="1" applyFill="1" applyBorder="1" applyAlignment="1">
      <alignment horizontal="center" vertical="center" wrapText="1"/>
    </xf>
    <xf numFmtId="0" fontId="76" fillId="7" borderId="79" xfId="17" applyFont="1" applyFill="1" applyBorder="1" applyAlignment="1">
      <alignment horizontal="center" vertical="center" wrapText="1"/>
    </xf>
    <xf numFmtId="49" fontId="71" fillId="8" borderId="50" xfId="17" applyNumberFormat="1" applyFont="1" applyFill="1" applyBorder="1" applyAlignment="1" applyProtection="1">
      <alignment horizontal="center" vertical="center" shrinkToFit="1"/>
      <protection locked="0"/>
    </xf>
    <xf numFmtId="0" fontId="75" fillId="8" borderId="80" xfId="17" applyFont="1" applyFill="1" applyBorder="1" applyAlignment="1" applyProtection="1">
      <alignment horizontal="center" vertical="center" wrapText="1"/>
      <protection locked="0"/>
    </xf>
    <xf numFmtId="0" fontId="75" fillId="8" borderId="81" xfId="17" applyFont="1" applyFill="1" applyBorder="1" applyAlignment="1" applyProtection="1">
      <alignment horizontal="center" vertical="center" wrapText="1"/>
      <protection locked="0"/>
    </xf>
    <xf numFmtId="0" fontId="75" fillId="8" borderId="82" xfId="17" applyFont="1" applyFill="1" applyBorder="1" applyAlignment="1" applyProtection="1">
      <alignment horizontal="center" vertical="center" wrapText="1"/>
      <protection locked="0"/>
    </xf>
    <xf numFmtId="0" fontId="75" fillId="8" borderId="83" xfId="17" applyFont="1" applyFill="1" applyBorder="1" applyAlignment="1" applyProtection="1">
      <alignment horizontal="center" vertical="center" wrapText="1"/>
      <protection locked="0"/>
    </xf>
    <xf numFmtId="0" fontId="75" fillId="8" borderId="84" xfId="17" applyFont="1" applyFill="1" applyBorder="1" applyAlignment="1" applyProtection="1">
      <alignment horizontal="center" vertical="center" wrapText="1"/>
      <protection locked="0"/>
    </xf>
    <xf numFmtId="49" fontId="71" fillId="0" borderId="43" xfId="17" applyNumberFormat="1" applyFont="1" applyBorder="1" applyAlignment="1" applyProtection="1">
      <alignment horizontal="center" vertical="center" shrinkToFit="1"/>
      <protection locked="0"/>
    </xf>
    <xf numFmtId="0" fontId="75" fillId="0" borderId="85" xfId="17" applyFont="1" applyBorder="1" applyAlignment="1" applyProtection="1">
      <alignment horizontal="center" vertical="center" wrapText="1"/>
      <protection locked="0"/>
    </xf>
    <xf numFmtId="0" fontId="75" fillId="0" borderId="86" xfId="17" applyFont="1" applyBorder="1" applyAlignment="1" applyProtection="1">
      <alignment horizontal="center" vertical="center" wrapText="1"/>
      <protection locked="0"/>
    </xf>
    <xf numFmtId="0" fontId="75" fillId="0" borderId="87" xfId="17" applyFont="1" applyBorder="1" applyAlignment="1" applyProtection="1">
      <alignment horizontal="center" vertical="center" wrapText="1"/>
      <protection locked="0"/>
    </xf>
    <xf numFmtId="0" fontId="75" fillId="0" borderId="88" xfId="17" applyFont="1" applyBorder="1" applyAlignment="1" applyProtection="1">
      <alignment horizontal="center" vertical="center" wrapText="1"/>
      <protection locked="0"/>
    </xf>
    <xf numFmtId="0" fontId="75" fillId="0" borderId="89" xfId="17" applyFont="1" applyBorder="1" applyAlignment="1" applyProtection="1">
      <alignment horizontal="center" vertical="center" wrapText="1"/>
      <protection locked="0"/>
    </xf>
    <xf numFmtId="0" fontId="75" fillId="0" borderId="85" xfId="17" applyFont="1" applyBorder="1" applyAlignment="1" applyProtection="1">
      <alignment horizontal="left" vertical="center" wrapText="1"/>
      <protection locked="0"/>
    </xf>
    <xf numFmtId="0" fontId="75" fillId="0" borderId="86" xfId="17" applyFont="1" applyBorder="1" applyAlignment="1" applyProtection="1">
      <alignment horizontal="left" vertical="center" wrapText="1"/>
      <protection locked="0"/>
    </xf>
    <xf numFmtId="0" fontId="75" fillId="0" borderId="87" xfId="17" applyFont="1" applyBorder="1" applyAlignment="1" applyProtection="1">
      <alignment horizontal="left" vertical="center" wrapText="1"/>
      <protection locked="0"/>
    </xf>
    <xf numFmtId="0" fontId="75" fillId="0" borderId="88" xfId="17" applyFont="1" applyBorder="1" applyAlignment="1" applyProtection="1">
      <alignment horizontal="left" vertical="center" wrapText="1"/>
      <protection locked="0"/>
    </xf>
    <xf numFmtId="0" fontId="75" fillId="0" borderId="89" xfId="17" applyFont="1" applyBorder="1" applyAlignment="1" applyProtection="1">
      <alignment horizontal="left" vertical="center" wrapText="1"/>
      <protection locked="0"/>
    </xf>
    <xf numFmtId="0" fontId="75" fillId="0" borderId="85" xfId="17" applyFont="1" applyBorder="1" applyAlignment="1" applyProtection="1">
      <alignment vertical="center" wrapText="1"/>
      <protection locked="0"/>
    </xf>
    <xf numFmtId="0" fontId="75" fillId="0" borderId="86" xfId="17" applyFont="1" applyBorder="1" applyAlignment="1" applyProtection="1">
      <alignment vertical="center" wrapText="1"/>
      <protection locked="0"/>
    </xf>
    <xf numFmtId="0" fontId="75" fillId="0" borderId="87" xfId="17" applyFont="1" applyBorder="1" applyAlignment="1" applyProtection="1">
      <alignment vertical="center" wrapText="1"/>
      <protection locked="0"/>
    </xf>
    <xf numFmtId="0" fontId="75" fillId="0" borderId="88" xfId="17" applyFont="1" applyBorder="1" applyAlignment="1" applyProtection="1">
      <alignment vertical="center" wrapText="1"/>
      <protection locked="0"/>
    </xf>
    <xf numFmtId="0" fontId="75" fillId="0" borderId="89" xfId="17" applyFont="1" applyBorder="1" applyAlignment="1" applyProtection="1">
      <alignment vertical="center" wrapText="1"/>
      <protection locked="0"/>
    </xf>
    <xf numFmtId="0" fontId="75" fillId="0" borderId="85" xfId="17" applyFont="1" applyBorder="1" applyAlignment="1" applyProtection="1">
      <alignment horizontal="justify" vertical="center" wrapText="1"/>
      <protection locked="0"/>
    </xf>
    <xf numFmtId="0" fontId="75" fillId="0" borderId="86" xfId="17" applyFont="1" applyBorder="1" applyAlignment="1" applyProtection="1">
      <alignment horizontal="justify" vertical="center" wrapText="1"/>
      <protection locked="0"/>
    </xf>
    <xf numFmtId="0" fontId="75" fillId="0" borderId="87" xfId="17" applyFont="1" applyBorder="1" applyAlignment="1" applyProtection="1">
      <alignment horizontal="justify" vertical="center" wrapText="1"/>
      <protection locked="0"/>
    </xf>
    <xf numFmtId="0" fontId="75" fillId="0" borderId="88" xfId="17" applyFont="1" applyBorder="1" applyAlignment="1" applyProtection="1">
      <alignment horizontal="justify" vertical="center" wrapText="1"/>
      <protection locked="0"/>
    </xf>
    <xf numFmtId="0" fontId="75" fillId="0" borderId="89" xfId="17" applyFont="1" applyBorder="1" applyAlignment="1" applyProtection="1">
      <alignment horizontal="justify" vertical="center" wrapText="1"/>
      <protection locked="0"/>
    </xf>
    <xf numFmtId="49" fontId="71" fillId="8" borderId="43" xfId="17" applyNumberFormat="1" applyFont="1" applyFill="1" applyBorder="1" applyAlignment="1" applyProtection="1">
      <alignment horizontal="center" vertical="center" shrinkToFit="1"/>
      <protection locked="0"/>
    </xf>
    <xf numFmtId="49" fontId="71" fillId="0" borderId="55" xfId="17" applyNumberFormat="1" applyFont="1" applyBorder="1" applyAlignment="1" applyProtection="1">
      <alignment horizontal="center" vertical="center" shrinkToFit="1"/>
      <protection locked="0"/>
    </xf>
    <xf numFmtId="0" fontId="75" fillId="0" borderId="75" xfId="17" applyFont="1" applyBorder="1" applyAlignment="1" applyProtection="1">
      <alignment horizontal="justify" vertical="center" wrapText="1"/>
      <protection locked="0"/>
    </xf>
    <xf numFmtId="0" fontId="75" fillId="0" borderId="76" xfId="17" applyFont="1" applyBorder="1" applyAlignment="1" applyProtection="1">
      <alignment horizontal="justify" vertical="center" wrapText="1"/>
      <protection locked="0"/>
    </xf>
    <xf numFmtId="0" fontId="75" fillId="0" borderId="77" xfId="17" applyFont="1" applyBorder="1" applyAlignment="1" applyProtection="1">
      <alignment horizontal="justify" vertical="center" wrapText="1"/>
      <protection locked="0"/>
    </xf>
    <xf numFmtId="0" fontId="75" fillId="0" borderId="78" xfId="17" applyFont="1" applyBorder="1" applyAlignment="1" applyProtection="1">
      <alignment horizontal="justify" vertical="center" wrapText="1"/>
      <protection locked="0"/>
    </xf>
    <xf numFmtId="0" fontId="75" fillId="0" borderId="79" xfId="17" applyFont="1" applyBorder="1" applyAlignment="1" applyProtection="1">
      <alignment horizontal="justify" vertical="center" wrapText="1"/>
      <protection locked="0"/>
    </xf>
    <xf numFmtId="0" fontId="97" fillId="0" borderId="0" xfId="17" applyFont="1">
      <alignment vertical="center"/>
    </xf>
    <xf numFmtId="0" fontId="97" fillId="0" borderId="0" xfId="9" applyFont="1">
      <alignment vertical="center"/>
    </xf>
    <xf numFmtId="0" fontId="97" fillId="0" borderId="0" xfId="9" applyFont="1" applyBorder="1" applyAlignment="1">
      <alignment vertical="center"/>
    </xf>
    <xf numFmtId="0" fontId="97" fillId="0" borderId="0" xfId="9" applyFont="1" applyBorder="1" applyAlignment="1">
      <alignment vertical="center" wrapText="1"/>
    </xf>
    <xf numFmtId="0" fontId="74" fillId="2" borderId="0" xfId="1" applyFont="1" applyFill="1" applyAlignment="1" applyProtection="1">
      <alignment horizontal="left" vertical="center" wrapText="1"/>
      <protection locked="0"/>
    </xf>
    <xf numFmtId="0" fontId="74" fillId="0" borderId="0" xfId="1" applyFont="1" applyAlignment="1">
      <alignment horizontal="left" vertical="top" wrapText="1"/>
    </xf>
    <xf numFmtId="0" fontId="74" fillId="2" borderId="1" xfId="1" applyFont="1" applyFill="1" applyBorder="1" applyAlignment="1">
      <alignment horizontal="center" vertical="center" wrapText="1"/>
    </xf>
    <xf numFmtId="0" fontId="70" fillId="2" borderId="0" xfId="1" applyFont="1" applyFill="1" applyAlignment="1">
      <alignment horizontal="left" vertical="center"/>
    </xf>
    <xf numFmtId="12" fontId="75" fillId="0" borderId="0" xfId="1" quotePrefix="1" applyNumberFormat="1" applyFont="1" applyAlignment="1">
      <alignment horizontal="left" vertical="top" wrapText="1"/>
    </xf>
    <xf numFmtId="12" fontId="74" fillId="0" borderId="0" xfId="1" quotePrefix="1" applyNumberFormat="1" applyFont="1" applyAlignment="1">
      <alignment horizontal="left" vertical="top" wrapText="1"/>
    </xf>
    <xf numFmtId="0" fontId="98" fillId="0" borderId="0" xfId="1" applyFont="1" applyAlignment="1">
      <alignment horizontal="left" vertical="top" wrapText="1"/>
    </xf>
    <xf numFmtId="3" fontId="74" fillId="0" borderId="0" xfId="1" applyNumberFormat="1" applyFont="1" applyAlignment="1">
      <alignment horizontal="right" vertical="center" wrapText="1"/>
    </xf>
    <xf numFmtId="0" fontId="74" fillId="2" borderId="0" xfId="1" applyFont="1" applyFill="1" applyAlignment="1" applyProtection="1">
      <alignment horizontal="center" vertical="center" wrapText="1"/>
      <protection locked="0"/>
    </xf>
    <xf numFmtId="0" fontId="74" fillId="2" borderId="0" xfId="1" applyFont="1" applyFill="1" applyAlignment="1">
      <alignment horizontal="right" vertical="center" wrapText="1" indent="1"/>
    </xf>
    <xf numFmtId="0" fontId="74" fillId="2" borderId="0" xfId="1" applyFont="1" applyFill="1" applyBorder="1" applyAlignment="1">
      <alignment vertical="center" wrapText="1"/>
    </xf>
    <xf numFmtId="0" fontId="74" fillId="2" borderId="0" xfId="1" applyFont="1" applyFill="1" applyAlignment="1" applyProtection="1">
      <alignment horizontal="left" vertical="center" wrapText="1" indent="1"/>
      <protection locked="0"/>
    </xf>
    <xf numFmtId="0" fontId="74" fillId="2" borderId="40" xfId="1" applyFont="1" applyFill="1" applyBorder="1" applyAlignment="1" applyProtection="1">
      <alignment horizontal="left" vertical="center" wrapText="1"/>
      <protection locked="0"/>
    </xf>
    <xf numFmtId="12" fontId="74" fillId="2" borderId="1" xfId="1" quotePrefix="1" applyNumberFormat="1" applyFont="1" applyFill="1" applyBorder="1" applyAlignment="1">
      <alignment horizontal="left" vertical="center" wrapText="1"/>
    </xf>
    <xf numFmtId="0" fontId="74" fillId="2" borderId="0" xfId="1" applyFont="1" applyFill="1" applyAlignment="1" applyProtection="1">
      <alignment horizontal="right" vertical="center" wrapText="1" indent="1"/>
      <protection locked="0"/>
    </xf>
    <xf numFmtId="176" fontId="74" fillId="0" borderId="0" xfId="1" applyNumberFormat="1" applyFont="1" applyAlignment="1">
      <alignment horizontal="left" vertical="center"/>
    </xf>
    <xf numFmtId="0" fontId="74" fillId="0" borderId="0" xfId="1" applyFont="1" applyAlignment="1">
      <alignment horizontal="right" vertical="top" wrapText="1"/>
    </xf>
    <xf numFmtId="0" fontId="74" fillId="2" borderId="0" xfId="1" applyFont="1" applyFill="1" applyAlignment="1" applyProtection="1">
      <alignment vertical="center" wrapText="1"/>
      <protection locked="0"/>
    </xf>
    <xf numFmtId="0" fontId="74" fillId="2" borderId="0" xfId="1" applyFont="1" applyFill="1" applyAlignment="1">
      <alignment horizontal="left" vertical="center" wrapText="1"/>
    </xf>
    <xf numFmtId="0" fontId="83" fillId="0" borderId="0" xfId="0" applyFont="1">
      <alignment vertical="center"/>
    </xf>
    <xf numFmtId="0" fontId="74" fillId="8" borderId="0" xfId="1" applyFont="1" applyFill="1" applyAlignment="1" applyProtection="1">
      <alignment horizontal="right" vertical="center" wrapText="1" indent="1"/>
      <protection locked="0"/>
    </xf>
    <xf numFmtId="2" fontId="74" fillId="8" borderId="1" xfId="1" applyNumberFormat="1" applyFont="1" applyFill="1" applyBorder="1" applyAlignment="1">
      <alignment horizontal="center" vertical="center" wrapText="1"/>
    </xf>
    <xf numFmtId="176" fontId="74" fillId="8" borderId="0" xfId="1" applyNumberFormat="1" applyFont="1" applyFill="1" applyAlignment="1">
      <alignment horizontal="left" vertical="center"/>
    </xf>
    <xf numFmtId="2" fontId="74" fillId="8" borderId="0" xfId="1" applyNumberFormat="1" applyFont="1" applyFill="1" applyBorder="1" applyAlignment="1">
      <alignment horizontal="center" vertical="center" wrapText="1"/>
    </xf>
    <xf numFmtId="0" fontId="74" fillId="8" borderId="0" xfId="1" applyFont="1" applyFill="1" applyAlignment="1" applyProtection="1">
      <alignment horizontal="left" vertical="center" wrapText="1"/>
      <protection locked="0"/>
    </xf>
    <xf numFmtId="0" fontId="74" fillId="0" borderId="102" xfId="1" applyFont="1" applyBorder="1" applyAlignment="1">
      <alignment horizontal="center" vertical="center" wrapText="1"/>
    </xf>
    <xf numFmtId="186" fontId="74" fillId="8" borderId="1" xfId="2" applyNumberFormat="1" applyFont="1" applyFill="1" applyBorder="1" applyAlignment="1" applyProtection="1">
      <alignment horizontal="right" vertical="center" wrapText="1" indent="1"/>
    </xf>
    <xf numFmtId="40" fontId="74" fillId="8" borderId="40" xfId="2" applyNumberFormat="1" applyFont="1" applyFill="1" applyBorder="1" applyAlignment="1" applyProtection="1">
      <alignment horizontal="right" vertical="center" wrapText="1" indent="1"/>
    </xf>
    <xf numFmtId="38" fontId="74" fillId="2" borderId="1" xfId="2" applyFont="1" applyFill="1" applyBorder="1" applyAlignment="1" applyProtection="1">
      <alignment horizontal="right" vertical="center" wrapText="1" indent="1"/>
    </xf>
    <xf numFmtId="3" fontId="74" fillId="0" borderId="102" xfId="1" applyNumberFormat="1" applyFont="1" applyBorder="1" applyAlignment="1">
      <alignment horizontal="right" vertical="center" wrapText="1" indent="1"/>
    </xf>
    <xf numFmtId="0" fontId="74" fillId="0" borderId="102" xfId="1" applyFont="1" applyBorder="1" applyAlignment="1" applyProtection="1">
      <alignment horizontal="right" vertical="center" wrapText="1" indent="1"/>
      <protection locked="0"/>
    </xf>
    <xf numFmtId="3" fontId="74" fillId="0" borderId="102" xfId="1" applyNumberFormat="1" applyFont="1" applyBorder="1" applyAlignment="1" applyProtection="1">
      <alignment horizontal="right" vertical="center" wrapText="1" indent="1"/>
    </xf>
    <xf numFmtId="0" fontId="80" fillId="0" borderId="0" xfId="1" applyFont="1" applyAlignment="1">
      <alignment vertical="center" wrapText="1"/>
    </xf>
    <xf numFmtId="0" fontId="68" fillId="0" borderId="0" xfId="0" applyFont="1">
      <alignment vertical="center"/>
    </xf>
    <xf numFmtId="0" fontId="74" fillId="2" borderId="0" xfId="1" applyFont="1" applyFill="1" applyAlignment="1" applyProtection="1">
      <alignment horizontal="right" vertical="center" wrapText="1"/>
      <protection locked="0"/>
    </xf>
    <xf numFmtId="38" fontId="74" fillId="2" borderId="102" xfId="2" applyFont="1" applyFill="1" applyBorder="1" applyAlignment="1">
      <alignment horizontal="right" vertical="center" wrapText="1" indent="1"/>
    </xf>
    <xf numFmtId="38" fontId="19" fillId="0" borderId="23" xfId="5" applyFont="1" applyBorder="1" applyAlignment="1">
      <alignment horizontal="right" vertical="center" shrinkToFit="1"/>
    </xf>
    <xf numFmtId="38" fontId="99" fillId="0" borderId="49" xfId="5" applyFont="1" applyBorder="1" applyAlignment="1">
      <alignment horizontal="center" vertical="center" shrinkToFit="1"/>
    </xf>
    <xf numFmtId="38" fontId="23" fillId="0" borderId="23" xfId="5" applyFont="1" applyBorder="1" applyAlignment="1">
      <alignment horizontal="right" vertical="center" shrinkToFit="1"/>
    </xf>
    <xf numFmtId="38" fontId="99" fillId="0" borderId="49" xfId="5" applyFont="1" applyBorder="1" applyAlignment="1">
      <alignment horizontal="center" vertical="center"/>
    </xf>
    <xf numFmtId="4" fontId="37" fillId="0" borderId="49" xfId="9" applyNumberFormat="1" applyFont="1" applyBorder="1" applyAlignment="1">
      <alignment horizontal="center" vertical="center"/>
    </xf>
    <xf numFmtId="40" fontId="70" fillId="0" borderId="1" xfId="2" applyNumberFormat="1" applyFont="1" applyBorder="1" applyAlignment="1" applyProtection="1">
      <alignment horizontal="center" vertical="center"/>
      <protection locked="0"/>
    </xf>
    <xf numFmtId="0" fontId="11" fillId="0" borderId="43" xfId="9" applyFont="1" applyBorder="1" applyAlignment="1">
      <alignment horizontal="center" vertical="center" wrapText="1"/>
    </xf>
    <xf numFmtId="0" fontId="17" fillId="0" borderId="0" xfId="9" applyFont="1">
      <alignment vertical="center"/>
    </xf>
    <xf numFmtId="178" fontId="93" fillId="0" borderId="26" xfId="9" applyNumberFormat="1" applyFont="1" applyBorder="1">
      <alignment vertical="center"/>
    </xf>
    <xf numFmtId="178" fontId="94" fillId="0" borderId="16" xfId="9" applyNumberFormat="1" applyFont="1" applyBorder="1">
      <alignment vertical="center"/>
    </xf>
    <xf numFmtId="192" fontId="93" fillId="0" borderId="64" xfId="10" applyNumberFormat="1" applyFont="1" applyFill="1" applyBorder="1" applyAlignment="1">
      <alignment vertical="center" wrapText="1"/>
    </xf>
    <xf numFmtId="192" fontId="93" fillId="0" borderId="69" xfId="10" applyNumberFormat="1" applyFont="1" applyFill="1" applyBorder="1" applyAlignment="1">
      <alignment vertical="center" wrapText="1"/>
    </xf>
    <xf numFmtId="192" fontId="93" fillId="0" borderId="70" xfId="10" applyNumberFormat="1" applyFont="1" applyFill="1" applyBorder="1" applyAlignment="1">
      <alignment vertical="center" wrapText="1"/>
    </xf>
    <xf numFmtId="192" fontId="94" fillId="0" borderId="69" xfId="9" applyNumberFormat="1" applyFont="1" applyBorder="1" applyAlignment="1" applyProtection="1">
      <alignment vertical="center"/>
      <protection locked="0"/>
    </xf>
    <xf numFmtId="192" fontId="93" fillId="0" borderId="68" xfId="9" applyNumberFormat="1" applyFont="1" applyBorder="1" applyAlignment="1">
      <alignment vertical="center"/>
    </xf>
    <xf numFmtId="192" fontId="60" fillId="0" borderId="64" xfId="10" applyNumberFormat="1" applyFont="1" applyFill="1" applyBorder="1" applyAlignment="1">
      <alignment vertical="center" wrapText="1"/>
    </xf>
    <xf numFmtId="192" fontId="60" fillId="0" borderId="69" xfId="10" applyNumberFormat="1" applyFont="1" applyFill="1" applyBorder="1" applyAlignment="1">
      <alignment vertical="center" wrapText="1"/>
    </xf>
    <xf numFmtId="192" fontId="60" fillId="5" borderId="70" xfId="10" applyNumberFormat="1" applyFont="1" applyFill="1" applyBorder="1" applyAlignment="1">
      <alignment vertical="center" wrapText="1"/>
    </xf>
    <xf numFmtId="178" fontId="61" fillId="0" borderId="16" xfId="9" applyNumberFormat="1" applyFont="1" applyBorder="1">
      <alignment vertical="center"/>
    </xf>
    <xf numFmtId="178" fontId="60" fillId="5" borderId="26" xfId="9" applyNumberFormat="1" applyFont="1" applyFill="1" applyBorder="1">
      <alignment vertical="center"/>
    </xf>
    <xf numFmtId="178" fontId="61" fillId="12" borderId="16" xfId="9" applyNumberFormat="1" applyFont="1" applyFill="1" applyBorder="1">
      <alignment vertical="center"/>
    </xf>
    <xf numFmtId="178" fontId="60" fillId="0" borderId="26" xfId="9" applyNumberFormat="1" applyFont="1" applyBorder="1">
      <alignment vertical="center"/>
    </xf>
    <xf numFmtId="0" fontId="74" fillId="8" borderId="102" xfId="13" applyFont="1" applyFill="1" applyBorder="1" applyAlignment="1">
      <alignment horizontal="center" vertical="center"/>
    </xf>
    <xf numFmtId="0" fontId="0" fillId="0" borderId="0" xfId="0" applyAlignment="1">
      <alignment horizontal="right" vertical="center"/>
    </xf>
    <xf numFmtId="0" fontId="74" fillId="8" borderId="0" xfId="13" applyFont="1" applyFill="1" applyAlignment="1">
      <alignment horizontal="right" vertical="center"/>
    </xf>
    <xf numFmtId="0" fontId="80" fillId="8" borderId="0" xfId="13" applyFont="1" applyFill="1" applyAlignment="1">
      <alignment horizontal="left" vertical="center"/>
    </xf>
    <xf numFmtId="0" fontId="74" fillId="0" borderId="0" xfId="13" applyFont="1" applyAlignment="1">
      <alignment horizontal="right" vertical="center"/>
    </xf>
    <xf numFmtId="0" fontId="74" fillId="0" borderId="0" xfId="13" applyFont="1" applyAlignment="1">
      <alignment horizontal="left" vertical="center" wrapText="1"/>
    </xf>
    <xf numFmtId="0" fontId="80" fillId="0" borderId="0" xfId="13" applyFont="1" applyAlignment="1">
      <alignment horizontal="left" vertical="center" wrapText="1"/>
    </xf>
    <xf numFmtId="0" fontId="80" fillId="0" borderId="0" xfId="13" applyFont="1" applyAlignment="1">
      <alignment horizontal="left" vertical="center"/>
    </xf>
    <xf numFmtId="0" fontId="74" fillId="3" borderId="102" xfId="13" applyFont="1" applyFill="1" applyBorder="1" applyAlignment="1">
      <alignment horizontal="center" vertical="center" shrinkToFit="1"/>
    </xf>
    <xf numFmtId="0" fontId="17" fillId="0" borderId="0" xfId="20" applyFont="1" applyAlignment="1" applyProtection="1">
      <alignment horizontal="left" vertical="center"/>
      <protection locked="0"/>
    </xf>
    <xf numFmtId="0" fontId="10" fillId="0" borderId="0" xfId="20" applyFont="1" applyProtection="1">
      <alignment vertical="center"/>
      <protection locked="0"/>
    </xf>
    <xf numFmtId="0" fontId="10" fillId="0" borderId="0" xfId="20" applyFont="1" applyAlignment="1" applyProtection="1">
      <alignment horizontal="center" vertical="center"/>
      <protection locked="0"/>
    </xf>
    <xf numFmtId="0" fontId="87" fillId="0" borderId="0" xfId="20" applyFont="1" applyAlignment="1" applyProtection="1">
      <alignment horizontal="left" vertical="center" wrapText="1"/>
      <protection locked="0"/>
    </xf>
    <xf numFmtId="0" fontId="10" fillId="0" borderId="0" xfId="20" applyFont="1" applyProtection="1">
      <alignment vertical="center"/>
      <protection locked="0"/>
    </xf>
    <xf numFmtId="0" fontId="11" fillId="0" borderId="0" xfId="20" applyFont="1" applyAlignment="1" applyProtection="1">
      <alignment horizontal="center" vertical="center"/>
      <protection locked="0"/>
    </xf>
    <xf numFmtId="0" fontId="87" fillId="0" borderId="0" xfId="20" applyFont="1" applyAlignment="1" applyProtection="1">
      <alignment horizontal="center" vertical="center" wrapText="1"/>
      <protection locked="0"/>
    </xf>
    <xf numFmtId="56" fontId="10" fillId="0" borderId="0" xfId="20" applyNumberFormat="1" applyFont="1" applyProtection="1">
      <alignment vertical="center"/>
      <protection locked="0"/>
    </xf>
    <xf numFmtId="0" fontId="0" fillId="0" borderId="50" xfId="20" applyFont="1" applyBorder="1" applyAlignment="1" applyProtection="1">
      <alignment horizontal="center" vertical="center" wrapText="1"/>
      <protection locked="0"/>
    </xf>
    <xf numFmtId="0" fontId="0" fillId="0" borderId="43" xfId="20" applyFont="1" applyBorder="1" applyAlignment="1" applyProtection="1">
      <alignment horizontal="center" vertical="center" wrapText="1"/>
      <protection locked="0"/>
    </xf>
    <xf numFmtId="0" fontId="0" fillId="0" borderId="52" xfId="20" applyFont="1" applyBorder="1" applyAlignment="1" applyProtection="1">
      <alignment horizontal="center" vertical="center" wrapText="1"/>
      <protection locked="0"/>
    </xf>
    <xf numFmtId="0" fontId="0" fillId="0" borderId="55" xfId="20" applyFont="1" applyBorder="1" applyAlignment="1" applyProtection="1">
      <alignment horizontal="center" vertical="center" wrapText="1"/>
      <protection locked="0"/>
    </xf>
    <xf numFmtId="0" fontId="0" fillId="0" borderId="40" xfId="20" applyFont="1" applyBorder="1" applyAlignment="1" applyProtection="1">
      <alignment vertical="center" wrapText="1"/>
      <protection locked="0"/>
    </xf>
    <xf numFmtId="0" fontId="0" fillId="0" borderId="0" xfId="20" applyFont="1" applyAlignment="1" applyProtection="1">
      <alignment vertical="center" wrapText="1"/>
      <protection locked="0"/>
    </xf>
    <xf numFmtId="0" fontId="77" fillId="0" borderId="36" xfId="20" applyFont="1" applyBorder="1" applyAlignment="1" applyProtection="1">
      <alignment horizontal="right" vertical="center" wrapText="1" indent="1"/>
      <protection locked="0"/>
    </xf>
    <xf numFmtId="0" fontId="77" fillId="0" borderId="26" xfId="20" applyFont="1" applyBorder="1" applyAlignment="1" applyProtection="1">
      <alignment horizontal="right" vertical="center" wrapText="1" indent="1"/>
      <protection locked="0"/>
    </xf>
    <xf numFmtId="0" fontId="11" fillId="0" borderId="40" xfId="20" applyFont="1" applyBorder="1" applyAlignment="1" applyProtection="1">
      <alignment horizontal="center" vertical="center"/>
      <protection locked="0"/>
    </xf>
    <xf numFmtId="0" fontId="10" fillId="0" borderId="40" xfId="20" applyFont="1" applyBorder="1" applyProtection="1">
      <alignment vertical="center"/>
      <protection locked="0"/>
    </xf>
    <xf numFmtId="0" fontId="10" fillId="0" borderId="40" xfId="20" applyFont="1" applyBorder="1" applyAlignment="1" applyProtection="1">
      <alignment horizontal="center" vertical="center"/>
      <protection locked="0"/>
    </xf>
    <xf numFmtId="0" fontId="11" fillId="0" borderId="0" xfId="20" applyFont="1" applyAlignment="1" applyProtection="1">
      <alignment horizontal="center" vertical="center" wrapText="1"/>
      <protection locked="0"/>
    </xf>
    <xf numFmtId="0" fontId="11" fillId="0" borderId="0" xfId="20" applyFont="1" applyAlignment="1" applyProtection="1">
      <alignment horizontal="left" vertical="center" wrapText="1"/>
      <protection locked="0"/>
    </xf>
    <xf numFmtId="0" fontId="74" fillId="0" borderId="9" xfId="20" applyFont="1" applyBorder="1" applyAlignment="1" applyProtection="1">
      <alignment horizontal="right" vertical="center"/>
      <protection locked="0"/>
    </xf>
    <xf numFmtId="0" fontId="74" fillId="0" borderId="105" xfId="20" applyFont="1" applyBorder="1" applyAlignment="1" applyProtection="1">
      <alignment horizontal="right" vertical="center"/>
      <protection locked="0"/>
    </xf>
    <xf numFmtId="0" fontId="74" fillId="0" borderId="106" xfId="20" applyFont="1" applyBorder="1" applyAlignment="1" applyProtection="1">
      <alignment horizontal="right" vertical="center" wrapText="1"/>
      <protection locked="0"/>
    </xf>
    <xf numFmtId="0" fontId="77" fillId="0" borderId="105" xfId="20" applyFont="1" applyBorder="1" applyAlignment="1" applyProtection="1">
      <alignment horizontal="left" vertical="center" wrapText="1" indent="1"/>
      <protection locked="0"/>
    </xf>
    <xf numFmtId="0" fontId="77" fillId="0" borderId="20" xfId="20" applyFont="1" applyBorder="1" applyAlignment="1" applyProtection="1">
      <alignment horizontal="left" vertical="center" wrapText="1" indent="1"/>
      <protection locked="0"/>
    </xf>
    <xf numFmtId="0" fontId="11" fillId="0" borderId="35" xfId="20" applyFont="1" applyBorder="1" applyAlignment="1" applyProtection="1">
      <alignment horizontal="left" vertical="center" wrapText="1"/>
      <protection locked="0"/>
    </xf>
    <xf numFmtId="0" fontId="74" fillId="0" borderId="0" xfId="20" applyFont="1" applyAlignment="1" applyProtection="1">
      <alignment horizontal="center" vertical="center" wrapText="1"/>
      <protection locked="0"/>
    </xf>
    <xf numFmtId="0" fontId="74" fillId="0" borderId="0" xfId="20" applyFont="1" applyAlignment="1" applyProtection="1">
      <alignment horizontal="center" vertical="center"/>
      <protection locked="0"/>
    </xf>
    <xf numFmtId="0" fontId="11" fillId="0" borderId="10" xfId="21" applyFont="1" applyBorder="1" applyAlignment="1" applyProtection="1">
      <alignment horizontal="center" vertical="center" wrapText="1"/>
      <protection locked="0"/>
    </xf>
    <xf numFmtId="0" fontId="17" fillId="0" borderId="0" xfId="20" applyFont="1" applyAlignment="1" applyProtection="1">
      <alignment horizontal="justify" vertical="center"/>
      <protection locked="0"/>
    </xf>
    <xf numFmtId="0" fontId="17" fillId="0" borderId="0" xfId="20" applyFont="1" applyProtection="1">
      <alignment vertical="center"/>
      <protection locked="0"/>
    </xf>
    <xf numFmtId="0" fontId="10" fillId="0" borderId="0" xfId="20" applyFont="1" applyAlignment="1" applyProtection="1">
      <alignment horizontal="justify" vertical="center" wrapText="1"/>
      <protection locked="0"/>
    </xf>
    <xf numFmtId="0" fontId="17" fillId="0" borderId="1" xfId="20" applyFont="1" applyBorder="1" applyProtection="1">
      <alignment vertical="center"/>
      <protection locked="0"/>
    </xf>
    <xf numFmtId="0" fontId="17" fillId="0" borderId="1" xfId="20" applyFont="1" applyBorder="1" applyAlignment="1" applyProtection="1">
      <alignment horizontal="left" vertical="center"/>
      <protection locked="0"/>
    </xf>
    <xf numFmtId="0" fontId="74" fillId="0" borderId="60" xfId="20" applyFont="1" applyBorder="1" applyAlignment="1" applyProtection="1">
      <alignment horizontal="left" vertical="center" indent="1"/>
      <protection locked="0"/>
    </xf>
    <xf numFmtId="0" fontId="74" fillId="0" borderId="0" xfId="20" applyFont="1" applyAlignment="1" applyProtection="1">
      <alignment vertical="center" wrapText="1"/>
      <protection locked="0"/>
    </xf>
    <xf numFmtId="0" fontId="74" fillId="0" borderId="60" xfId="20" applyFont="1" applyBorder="1" applyProtection="1">
      <alignment vertical="center"/>
      <protection locked="0"/>
    </xf>
    <xf numFmtId="0" fontId="11" fillId="0" borderId="60" xfId="20" applyFont="1" applyBorder="1" applyProtection="1">
      <alignment vertical="center"/>
      <protection locked="0"/>
    </xf>
    <xf numFmtId="0" fontId="11" fillId="0" borderId="0" xfId="20" applyFont="1" applyProtection="1">
      <alignment vertical="center"/>
      <protection locked="0"/>
    </xf>
    <xf numFmtId="0" fontId="0" fillId="0" borderId="0" xfId="20" applyFont="1" applyAlignment="1" applyProtection="1">
      <alignment horizontal="left" vertical="top" wrapText="1" indent="1"/>
      <protection locked="0"/>
    </xf>
    <xf numFmtId="0" fontId="0" fillId="0" borderId="60" xfId="20" applyFont="1" applyBorder="1" applyAlignment="1" applyProtection="1">
      <alignment vertical="center" wrapText="1"/>
      <protection locked="0"/>
    </xf>
    <xf numFmtId="0" fontId="11" fillId="0" borderId="103" xfId="20" applyFont="1" applyBorder="1" applyAlignment="1" applyProtection="1">
      <alignment horizontal="center" vertical="center" wrapText="1"/>
      <protection locked="0"/>
    </xf>
    <xf numFmtId="0" fontId="10" fillId="0" borderId="147" xfId="20" applyFont="1" applyBorder="1" applyAlignment="1" applyProtection="1">
      <alignment horizontal="center" vertical="center"/>
      <protection locked="0"/>
    </xf>
    <xf numFmtId="0" fontId="11" fillId="0" borderId="60" xfId="20" applyFont="1" applyBorder="1" applyAlignment="1" applyProtection="1">
      <alignment vertical="center" wrapText="1"/>
      <protection locked="0"/>
    </xf>
    <xf numFmtId="0" fontId="24" fillId="0" borderId="0" xfId="20" applyFont="1" applyAlignment="1" applyProtection="1">
      <alignment horizontal="center" vertical="center" wrapText="1"/>
      <protection locked="0"/>
    </xf>
    <xf numFmtId="0" fontId="11" fillId="0" borderId="1" xfId="20" applyFont="1" applyBorder="1" applyAlignment="1" applyProtection="1">
      <alignment horizontal="left" vertical="center" wrapText="1" indent="1"/>
      <protection locked="0"/>
    </xf>
    <xf numFmtId="0" fontId="11" fillId="0" borderId="12" xfId="20" applyFont="1" applyBorder="1" applyAlignment="1" applyProtection="1">
      <alignment vertical="center" wrapText="1"/>
      <protection locked="0"/>
    </xf>
    <xf numFmtId="0" fontId="10" fillId="0" borderId="103" xfId="20" applyFont="1" applyBorder="1" applyAlignment="1" applyProtection="1">
      <alignment horizontal="center" vertical="center"/>
      <protection locked="0"/>
    </xf>
    <xf numFmtId="0" fontId="0" fillId="0" borderId="102" xfId="20" applyFont="1" applyBorder="1" applyAlignment="1" applyProtection="1">
      <alignment vertical="center" wrapText="1"/>
      <protection locked="0"/>
    </xf>
    <xf numFmtId="0" fontId="11" fillId="0" borderId="73" xfId="20" applyFont="1" applyBorder="1" applyAlignment="1" applyProtection="1">
      <alignment vertical="center" wrapText="1"/>
      <protection locked="0"/>
    </xf>
    <xf numFmtId="0" fontId="0" fillId="0" borderId="1" xfId="20" applyFont="1" applyBorder="1" applyAlignment="1" applyProtection="1">
      <alignment vertical="center" wrapText="1"/>
      <protection locked="0"/>
    </xf>
    <xf numFmtId="49" fontId="101" fillId="0" borderId="60" xfId="0" applyNumberFormat="1" applyFont="1" applyBorder="1" applyAlignment="1">
      <alignment horizontal="center" vertical="center"/>
    </xf>
    <xf numFmtId="0" fontId="10" fillId="0" borderId="22" xfId="20" applyFont="1" applyBorder="1" applyAlignment="1" applyProtection="1">
      <alignment horizontal="center" vertical="center"/>
      <protection locked="0"/>
    </xf>
    <xf numFmtId="0" fontId="11" fillId="0" borderId="60" xfId="20" applyFont="1" applyBorder="1" applyAlignment="1" applyProtection="1">
      <alignment horizontal="left" vertical="center" wrapText="1" indent="1"/>
      <protection locked="0"/>
    </xf>
    <xf numFmtId="0" fontId="11" fillId="0" borderId="0" xfId="20" applyFont="1" applyAlignment="1" applyProtection="1">
      <alignment horizontal="left" vertical="center" wrapText="1" indent="1"/>
      <protection locked="0"/>
    </xf>
    <xf numFmtId="0" fontId="10" fillId="0" borderId="102" xfId="20" applyFont="1" applyBorder="1" applyAlignment="1" applyProtection="1">
      <alignment horizontal="center" vertical="center"/>
      <protection locked="0"/>
    </xf>
    <xf numFmtId="0" fontId="11" fillId="0" borderId="73" xfId="20" applyFont="1" applyBorder="1" applyAlignment="1" applyProtection="1">
      <alignment horizontal="left" vertical="center" wrapText="1" indent="1"/>
      <protection locked="0"/>
    </xf>
    <xf numFmtId="0" fontId="68" fillId="0" borderId="0" xfId="20" applyFont="1" applyAlignment="1" applyProtection="1">
      <alignment horizontal="left" vertical="center"/>
      <protection locked="0"/>
    </xf>
    <xf numFmtId="0" fontId="83" fillId="0" borderId="0" xfId="20" applyFont="1" applyAlignment="1" applyProtection="1">
      <alignment horizontal="left" vertical="center"/>
      <protection locked="0"/>
    </xf>
    <xf numFmtId="0" fontId="11" fillId="0" borderId="0" xfId="22" applyFont="1" applyAlignment="1">
      <alignment horizontal="right" vertical="center" wrapText="1"/>
    </xf>
    <xf numFmtId="0" fontId="11" fillId="0" borderId="0" xfId="22" applyFont="1" applyAlignment="1">
      <alignment horizontal="left" vertical="center" wrapText="1"/>
    </xf>
    <xf numFmtId="0" fontId="17" fillId="0" borderId="0" xfId="1" applyFont="1" applyAlignment="1">
      <alignment vertical="center"/>
    </xf>
    <xf numFmtId="0" fontId="11" fillId="0" borderId="0" xfId="1" applyFont="1" applyAlignment="1">
      <alignment horizontal="left" vertical="center" indent="1"/>
    </xf>
    <xf numFmtId="0" fontId="29" fillId="0" borderId="0" xfId="13" applyFont="1" applyAlignment="1">
      <alignment horizontal="center" vertical="center"/>
    </xf>
    <xf numFmtId="0" fontId="74" fillId="0" borderId="0" xfId="13" applyFont="1" applyAlignment="1">
      <alignment horizontal="center" vertical="center" wrapText="1" shrinkToFit="1"/>
    </xf>
    <xf numFmtId="178" fontId="74" fillId="0" borderId="0" xfId="13" applyNumberFormat="1" applyFont="1">
      <alignment vertical="center"/>
    </xf>
    <xf numFmtId="178" fontId="70" fillId="0" borderId="0" xfId="13" applyNumberFormat="1" applyFont="1">
      <alignment vertical="center"/>
    </xf>
    <xf numFmtId="176" fontId="70" fillId="0" borderId="0" xfId="13" applyNumberFormat="1" applyFont="1" applyAlignment="1">
      <alignment horizontal="right" vertical="center"/>
    </xf>
    <xf numFmtId="0" fontId="11" fillId="0" borderId="0" xfId="0" applyFont="1" applyAlignment="1">
      <alignment horizontal="right" vertical="center" indent="1"/>
    </xf>
    <xf numFmtId="0" fontId="0" fillId="0" borderId="0" xfId="20" applyFont="1" applyAlignment="1" applyProtection="1">
      <alignment horizontal="left" vertical="center" wrapText="1"/>
      <protection locked="0"/>
    </xf>
    <xf numFmtId="0" fontId="0" fillId="0" borderId="0" xfId="22" applyFont="1" applyAlignment="1">
      <alignment horizontal="right" vertical="center"/>
    </xf>
    <xf numFmtId="0" fontId="11" fillId="0" borderId="0" xfId="22" applyFont="1" applyAlignment="1">
      <alignment horizontal="right" vertical="center"/>
    </xf>
    <xf numFmtId="176" fontId="74" fillId="8" borderId="102" xfId="13" applyNumberFormat="1" applyFont="1" applyFill="1" applyBorder="1" applyAlignment="1" applyProtection="1">
      <alignment horizontal="center" vertical="center"/>
      <protection locked="0"/>
    </xf>
    <xf numFmtId="0" fontId="87" fillId="0" borderId="0" xfId="20" applyFont="1" applyAlignment="1" applyProtection="1">
      <alignment horizontal="left" vertical="center" wrapText="1"/>
      <protection locked="0"/>
    </xf>
    <xf numFmtId="0" fontId="10" fillId="0" borderId="0" xfId="20" applyFont="1" applyProtection="1">
      <alignment vertical="center"/>
      <protection locked="0"/>
    </xf>
    <xf numFmtId="0" fontId="0" fillId="0" borderId="60" xfId="0" applyBorder="1" applyAlignment="1">
      <alignment horizontal="left" vertical="center" indent="3"/>
    </xf>
    <xf numFmtId="0" fontId="0" fillId="0" borderId="0" xfId="0" applyAlignment="1">
      <alignment horizontal="left" vertical="center" indent="3"/>
    </xf>
    <xf numFmtId="0" fontId="0" fillId="0" borderId="60" xfId="20" applyFont="1" applyBorder="1" applyAlignment="1" applyProtection="1">
      <alignment horizontal="left" vertical="center" indent="3"/>
      <protection locked="0"/>
    </xf>
    <xf numFmtId="0" fontId="0" fillId="0" borderId="0" xfId="20" applyFont="1" applyAlignment="1" applyProtection="1">
      <alignment horizontal="left" vertical="center" indent="3"/>
      <protection locked="0"/>
    </xf>
    <xf numFmtId="0" fontId="0" fillId="0" borderId="22" xfId="20" applyFont="1" applyBorder="1" applyAlignment="1" applyProtection="1">
      <alignment horizontal="left" vertical="center" indent="3"/>
      <protection locked="0"/>
    </xf>
    <xf numFmtId="0" fontId="0" fillId="0" borderId="102" xfId="21" applyFont="1" applyBorder="1" applyAlignment="1" applyProtection="1">
      <alignment horizontal="center" vertical="center" wrapText="1"/>
      <protection locked="0"/>
    </xf>
    <xf numFmtId="0" fontId="0" fillId="0" borderId="23" xfId="21" applyFont="1" applyBorder="1" applyAlignment="1" applyProtection="1">
      <alignment horizontal="center" vertical="center" wrapText="1"/>
      <protection locked="0"/>
    </xf>
    <xf numFmtId="49" fontId="0" fillId="0" borderId="93" xfId="20" applyNumberFormat="1" applyFont="1" applyBorder="1" applyAlignment="1">
      <alignment horizontal="center" vertical="center" wrapText="1"/>
    </xf>
    <xf numFmtId="0" fontId="11" fillId="0" borderId="59" xfId="20" applyFont="1" applyBorder="1" applyAlignment="1" applyProtection="1">
      <alignment horizontal="center" vertical="center" wrapText="1"/>
      <protection locked="0"/>
    </xf>
    <xf numFmtId="0" fontId="11" fillId="0" borderId="37" xfId="21" applyFont="1" applyBorder="1" applyAlignment="1" applyProtection="1">
      <alignment horizontal="center" vertical="center" wrapText="1"/>
      <protection locked="0"/>
    </xf>
    <xf numFmtId="0" fontId="74" fillId="0" borderId="0" xfId="13" applyFont="1" applyAlignment="1">
      <alignment horizontal="right" vertical="center"/>
    </xf>
    <xf numFmtId="0" fontId="0" fillId="0" borderId="0" xfId="20" applyFont="1" applyBorder="1" applyAlignment="1" applyProtection="1">
      <alignment horizontal="left" vertical="center" indent="3"/>
      <protection locked="0"/>
    </xf>
    <xf numFmtId="0" fontId="10" fillId="0" borderId="0" xfId="23" applyFont="1" applyProtection="1">
      <alignment vertical="center"/>
      <protection locked="0"/>
    </xf>
    <xf numFmtId="0" fontId="74" fillId="0" borderId="9" xfId="23" applyFont="1" applyBorder="1" applyAlignment="1" applyProtection="1">
      <alignment horizontal="right" vertical="center"/>
      <protection locked="0"/>
    </xf>
    <xf numFmtId="0" fontId="74" fillId="0" borderId="105" xfId="23" applyFont="1" applyBorder="1" applyAlignment="1" applyProtection="1">
      <alignment horizontal="right" vertical="center"/>
      <protection locked="0"/>
    </xf>
    <xf numFmtId="0" fontId="74" fillId="0" borderId="106" xfId="23" applyFont="1" applyBorder="1" applyAlignment="1" applyProtection="1">
      <alignment horizontal="right" vertical="center" wrapText="1"/>
      <protection locked="0"/>
    </xf>
    <xf numFmtId="0" fontId="77" fillId="0" borderId="105" xfId="23" applyFont="1" applyBorder="1" applyAlignment="1" applyProtection="1">
      <alignment horizontal="left" vertical="center" wrapText="1" indent="1"/>
      <protection locked="0"/>
    </xf>
    <xf numFmtId="0" fontId="77" fillId="0" borderId="20" xfId="23" applyFont="1" applyBorder="1" applyAlignment="1" applyProtection="1">
      <alignment horizontal="left" vertical="center" wrapText="1" indent="1"/>
      <protection locked="0"/>
    </xf>
    <xf numFmtId="40" fontId="27" fillId="0" borderId="1" xfId="2" applyNumberFormat="1" applyFont="1" applyBorder="1" applyAlignment="1" applyProtection="1">
      <alignment horizontal="center" vertical="center"/>
      <protection locked="0"/>
    </xf>
    <xf numFmtId="49" fontId="74" fillId="0" borderId="0" xfId="13" applyNumberFormat="1" applyFont="1">
      <alignment vertical="center"/>
    </xf>
    <xf numFmtId="49" fontId="0" fillId="0" borderId="0" xfId="9" applyNumberFormat="1" applyFont="1" applyAlignment="1">
      <alignment horizontal="left" vertical="center" wrapText="1"/>
    </xf>
    <xf numFmtId="0" fontId="0" fillId="0" borderId="0" xfId="0" applyAlignment="1">
      <alignment horizontal="left" vertical="center"/>
    </xf>
    <xf numFmtId="49" fontId="74" fillId="0" borderId="0" xfId="13" applyNumberFormat="1" applyFont="1" applyAlignment="1">
      <alignment horizontal="center" vertical="center"/>
    </xf>
    <xf numFmtId="49" fontId="74" fillId="0" borderId="0" xfId="13" applyNumberFormat="1" applyFont="1" applyAlignment="1">
      <alignment horizontal="right" vertical="center"/>
    </xf>
    <xf numFmtId="49" fontId="74" fillId="8" borderId="0" xfId="13" applyNumberFormat="1" applyFont="1" applyFill="1" applyAlignment="1">
      <alignment horizontal="center" vertical="center"/>
    </xf>
    <xf numFmtId="49" fontId="74" fillId="8" borderId="0" xfId="13" applyNumberFormat="1" applyFont="1" applyFill="1" applyAlignment="1">
      <alignment horizontal="right" vertical="center"/>
    </xf>
    <xf numFmtId="49" fontId="74" fillId="8" borderId="0" xfId="13" applyNumberFormat="1" applyFont="1" applyFill="1">
      <alignment vertical="center"/>
    </xf>
    <xf numFmtId="0" fontId="19" fillId="0" borderId="0" xfId="18" applyFont="1" applyAlignment="1">
      <alignment vertical="center"/>
    </xf>
    <xf numFmtId="0" fontId="20" fillId="0" borderId="0" xfId="18" applyFont="1" applyAlignment="1">
      <alignment horizontal="center" vertical="center"/>
    </xf>
    <xf numFmtId="0" fontId="20" fillId="0" borderId="0" xfId="18" applyFont="1" applyAlignment="1">
      <alignment horizontal="center" vertical="center"/>
    </xf>
    <xf numFmtId="0" fontId="78" fillId="0" borderId="0" xfId="18" applyFont="1" applyAlignment="1">
      <alignment horizontal="left" vertical="center" wrapText="1"/>
    </xf>
    <xf numFmtId="0" fontId="85" fillId="0" borderId="0" xfId="18" applyFont="1" applyAlignment="1">
      <alignment horizontal="distributed" vertical="center"/>
    </xf>
    <xf numFmtId="0" fontId="68" fillId="0" borderId="0" xfId="0" applyFont="1" applyAlignment="1">
      <alignment horizontal="distributed" vertical="center"/>
    </xf>
    <xf numFmtId="0" fontId="20" fillId="0" borderId="0" xfId="18" applyFont="1" applyAlignment="1">
      <alignment horizontal="left" vertical="center"/>
    </xf>
    <xf numFmtId="0" fontId="20" fillId="0" borderId="0" xfId="18" applyFont="1">
      <alignment vertical="center"/>
    </xf>
    <xf numFmtId="0" fontId="68" fillId="0" borderId="67" xfId="9" applyFont="1" applyBorder="1" applyAlignment="1">
      <alignment horizontal="center" vertical="center" wrapText="1"/>
    </xf>
    <xf numFmtId="0" fontId="10" fillId="0" borderId="0" xfId="20" applyFont="1" applyProtection="1">
      <alignment vertical="center"/>
      <protection locked="0"/>
    </xf>
    <xf numFmtId="0" fontId="87" fillId="0" borderId="0" xfId="20" applyFont="1" applyAlignment="1" applyProtection="1">
      <alignment horizontal="left" vertical="center" wrapText="1"/>
      <protection locked="0"/>
    </xf>
    <xf numFmtId="0" fontId="7" fillId="0" borderId="0" xfId="9" applyAlignment="1">
      <alignment horizontal="right" vertical="center"/>
    </xf>
    <xf numFmtId="0" fontId="39" fillId="0" borderId="91" xfId="9" applyFont="1" applyFill="1" applyBorder="1" applyAlignment="1">
      <alignment horizontal="left" vertical="center" wrapText="1"/>
    </xf>
    <xf numFmtId="0" fontId="39" fillId="0" borderId="101" xfId="9" applyFont="1" applyFill="1" applyBorder="1" applyAlignment="1">
      <alignment horizontal="left" vertical="center" wrapText="1"/>
    </xf>
    <xf numFmtId="0" fontId="39" fillId="0" borderId="105" xfId="9" applyFont="1" applyFill="1" applyBorder="1" applyAlignment="1">
      <alignment horizontal="left" vertical="center" wrapText="1"/>
    </xf>
    <xf numFmtId="0" fontId="39" fillId="0" borderId="51" xfId="9" applyFont="1" applyFill="1" applyBorder="1" applyAlignment="1">
      <alignment horizontal="left" vertical="center" wrapText="1"/>
    </xf>
    <xf numFmtId="0" fontId="39" fillId="0" borderId="100" xfId="9" applyFont="1" applyFill="1" applyBorder="1" applyAlignment="1">
      <alignment horizontal="left" vertical="center" wrapText="1"/>
    </xf>
    <xf numFmtId="0" fontId="39" fillId="0" borderId="42" xfId="9" applyFont="1" applyFill="1" applyBorder="1" applyAlignment="1">
      <alignment horizontal="left" vertical="center" wrapText="1"/>
    </xf>
    <xf numFmtId="0" fontId="67" fillId="0" borderId="91" xfId="9" applyFont="1" applyFill="1" applyBorder="1" applyAlignment="1">
      <alignment horizontal="left" vertical="center" wrapText="1"/>
    </xf>
    <xf numFmtId="0" fontId="39" fillId="0" borderId="53" xfId="9" applyFont="1" applyFill="1" applyBorder="1" applyAlignment="1">
      <alignment horizontal="left" vertical="center" wrapText="1"/>
    </xf>
    <xf numFmtId="0" fontId="39" fillId="0" borderId="56" xfId="9" applyFont="1" applyFill="1" applyBorder="1" applyAlignment="1">
      <alignment horizontal="left" vertical="center" wrapText="1"/>
    </xf>
    <xf numFmtId="0" fontId="39" fillId="0" borderId="74" xfId="9" applyFont="1" applyFill="1" applyBorder="1" applyAlignment="1">
      <alignment horizontal="left" vertical="center" wrapText="1"/>
    </xf>
    <xf numFmtId="0" fontId="39" fillId="0" borderId="91" xfId="0" applyFont="1" applyFill="1" applyBorder="1" applyAlignment="1">
      <alignment horizontal="left" vertical="center" wrapText="1"/>
    </xf>
    <xf numFmtId="0" fontId="0" fillId="0" borderId="0" xfId="0" applyBorder="1">
      <alignment vertical="center"/>
    </xf>
    <xf numFmtId="0" fontId="39" fillId="0" borderId="0" xfId="9" applyFont="1" applyFill="1" applyBorder="1" applyAlignment="1">
      <alignment horizontal="left" vertical="center" wrapText="1"/>
    </xf>
    <xf numFmtId="0" fontId="0" fillId="0" borderId="43" xfId="9" applyFont="1" applyBorder="1" applyAlignment="1">
      <alignment horizontal="center" vertical="center" wrapText="1"/>
    </xf>
    <xf numFmtId="49" fontId="101" fillId="0" borderId="40" xfId="0" applyNumberFormat="1" applyFont="1" applyBorder="1" applyAlignment="1">
      <alignment horizontal="center" vertical="center" wrapText="1"/>
    </xf>
    <xf numFmtId="0" fontId="0" fillId="0" borderId="40" xfId="0" applyBorder="1" applyAlignment="1">
      <alignment vertical="center" wrapText="1"/>
    </xf>
    <xf numFmtId="0" fontId="0" fillId="0" borderId="0" xfId="20" applyFont="1" applyBorder="1" applyAlignment="1" applyProtection="1">
      <alignment vertical="center" wrapText="1"/>
      <protection locked="0"/>
    </xf>
    <xf numFmtId="0" fontId="102" fillId="0" borderId="102" xfId="20" applyFont="1" applyBorder="1" applyAlignment="1" applyProtection="1">
      <alignment horizontal="center" vertical="center"/>
      <protection locked="0"/>
    </xf>
    <xf numFmtId="0" fontId="2" fillId="0" borderId="0" xfId="9" applyFont="1" applyAlignment="1">
      <alignment horizontal="right" vertical="center"/>
    </xf>
    <xf numFmtId="0" fontId="2" fillId="0" borderId="0" xfId="9" applyFont="1">
      <alignment vertical="center"/>
    </xf>
    <xf numFmtId="0" fontId="2" fillId="0" borderId="0" xfId="9" applyFont="1" applyBorder="1">
      <alignment vertical="center"/>
    </xf>
    <xf numFmtId="0" fontId="7" fillId="0" borderId="149" xfId="9" applyBorder="1">
      <alignment vertical="center"/>
    </xf>
    <xf numFmtId="0" fontId="7" fillId="0" borderId="150" xfId="9" applyBorder="1">
      <alignment vertical="center"/>
    </xf>
    <xf numFmtId="56" fontId="2" fillId="0" borderId="0" xfId="9" quotePrefix="1" applyNumberFormat="1" applyFont="1" applyAlignment="1">
      <alignment horizontal="right" vertical="center"/>
    </xf>
    <xf numFmtId="56" fontId="103" fillId="0" borderId="0" xfId="9" quotePrefix="1" applyNumberFormat="1" applyFont="1" applyAlignment="1">
      <alignment horizontal="right" vertical="center"/>
    </xf>
    <xf numFmtId="0" fontId="11" fillId="0" borderId="0" xfId="9" applyFont="1" applyAlignment="1">
      <alignment horizontal="right" vertical="center"/>
    </xf>
    <xf numFmtId="0" fontId="11" fillId="0" borderId="0" xfId="9" applyFont="1">
      <alignment vertical="center"/>
    </xf>
    <xf numFmtId="0" fontId="11" fillId="0" borderId="0" xfId="9" applyFont="1" applyAlignment="1">
      <alignment horizontal="center" vertical="center"/>
    </xf>
    <xf numFmtId="0" fontId="17" fillId="0" borderId="0" xfId="9" applyFont="1" applyAlignment="1">
      <alignment horizontal="right" vertical="center"/>
    </xf>
    <xf numFmtId="0" fontId="11" fillId="0" borderId="0" xfId="9" applyFont="1" applyBorder="1">
      <alignment vertical="center"/>
    </xf>
    <xf numFmtId="0" fontId="11" fillId="0" borderId="59" xfId="9" applyFont="1" applyBorder="1" applyAlignment="1">
      <alignment horizontal="center" vertical="center" wrapText="1"/>
    </xf>
    <xf numFmtId="0" fontId="11" fillId="0" borderId="61" xfId="9" applyNumberFormat="1" applyFont="1" applyBorder="1" applyAlignment="1">
      <alignment horizontal="center" vertical="center" wrapText="1"/>
    </xf>
    <xf numFmtId="0" fontId="11" fillId="0" borderId="60" xfId="9" applyFont="1" applyBorder="1">
      <alignment vertical="center"/>
    </xf>
    <xf numFmtId="0" fontId="11" fillId="0" borderId="41" xfId="9" applyFont="1" applyBorder="1">
      <alignment vertical="center"/>
    </xf>
    <xf numFmtId="0" fontId="11" fillId="0" borderId="112" xfId="9" applyFont="1" applyBorder="1" applyAlignment="1">
      <alignment vertical="center" shrinkToFit="1"/>
    </xf>
    <xf numFmtId="0" fontId="11" fillId="0" borderId="112" xfId="9" applyFont="1" applyBorder="1" applyAlignment="1">
      <alignment vertical="center" wrapText="1"/>
    </xf>
    <xf numFmtId="0" fontId="11" fillId="0" borderId="113" xfId="9" applyFont="1" applyBorder="1">
      <alignment vertical="center"/>
    </xf>
    <xf numFmtId="0" fontId="11" fillId="0" borderId="112" xfId="9" applyFont="1" applyBorder="1">
      <alignment vertical="center"/>
    </xf>
    <xf numFmtId="0" fontId="11" fillId="0" borderId="65" xfId="9" applyFont="1" applyBorder="1">
      <alignment vertical="center"/>
    </xf>
    <xf numFmtId="0" fontId="97" fillId="0" borderId="51" xfId="9" applyFont="1" applyBorder="1" applyAlignment="1">
      <alignment horizontal="center" vertical="center"/>
    </xf>
    <xf numFmtId="0" fontId="97" fillId="0" borderId="62" xfId="9" applyFont="1" applyBorder="1" applyAlignment="1">
      <alignment horizontal="center" vertical="center"/>
    </xf>
    <xf numFmtId="0" fontId="11" fillId="0" borderId="40" xfId="9" applyFont="1" applyBorder="1">
      <alignment vertical="center"/>
    </xf>
    <xf numFmtId="183" fontId="11" fillId="0" borderId="40" xfId="9" applyNumberFormat="1" applyFont="1" applyBorder="1" applyAlignment="1">
      <alignment vertical="center"/>
    </xf>
    <xf numFmtId="0" fontId="17" fillId="0" borderId="0" xfId="9" applyFont="1" applyAlignment="1">
      <alignment horizontal="center" vertical="center"/>
    </xf>
    <xf numFmtId="0" fontId="17" fillId="0" borderId="49" xfId="9" applyFont="1" applyBorder="1" applyAlignment="1" applyProtection="1">
      <alignment horizontal="center" vertical="center"/>
      <protection locked="0"/>
    </xf>
    <xf numFmtId="0" fontId="17" fillId="0" borderId="40" xfId="9" applyFont="1" applyBorder="1">
      <alignment vertical="center"/>
    </xf>
    <xf numFmtId="0" fontId="104" fillId="0" borderId="0" xfId="15" applyFont="1">
      <alignment vertical="center"/>
    </xf>
    <xf numFmtId="0" fontId="105" fillId="0" borderId="0" xfId="15" applyFont="1" applyAlignment="1">
      <alignment horizontal="center" vertical="center"/>
    </xf>
    <xf numFmtId="0" fontId="105" fillId="0" borderId="0" xfId="15" applyFont="1" applyAlignment="1">
      <alignment horizontal="left" vertical="center"/>
    </xf>
    <xf numFmtId="0" fontId="89" fillId="0" borderId="0" xfId="15" applyFont="1">
      <alignment vertical="center"/>
    </xf>
    <xf numFmtId="180" fontId="106" fillId="0" borderId="0" xfId="15" applyNumberFormat="1" applyFont="1">
      <alignment vertical="center"/>
    </xf>
    <xf numFmtId="0" fontId="105" fillId="0" borderId="0" xfId="15" applyFont="1">
      <alignment vertical="center"/>
    </xf>
    <xf numFmtId="180" fontId="24" fillId="0" borderId="0" xfId="15" applyNumberFormat="1" applyFont="1">
      <alignment vertical="center"/>
    </xf>
    <xf numFmtId="0" fontId="106" fillId="0" borderId="0" xfId="15" applyFont="1">
      <alignment vertical="center"/>
    </xf>
    <xf numFmtId="0" fontId="70" fillId="2" borderId="0" xfId="1" applyFont="1" applyFill="1" applyBorder="1" applyAlignment="1" applyProtection="1">
      <alignment horizontal="right" vertical="center" wrapText="1" indent="1"/>
    </xf>
    <xf numFmtId="0" fontId="67" fillId="2" borderId="0" xfId="1" applyFont="1" applyFill="1" applyAlignment="1">
      <alignment horizontal="left" vertical="center" wrapText="1"/>
    </xf>
    <xf numFmtId="0" fontId="71" fillId="2" borderId="0" xfId="1" applyFont="1" applyFill="1" applyAlignment="1">
      <alignment horizontal="left" vertical="center" wrapText="1"/>
    </xf>
    <xf numFmtId="0" fontId="74" fillId="0" borderId="0" xfId="15" applyFont="1" applyAlignment="1">
      <alignment vertical="center" wrapText="1"/>
    </xf>
    <xf numFmtId="0" fontId="75" fillId="0" borderId="0" xfId="15" applyFont="1" applyAlignment="1">
      <alignment horizontal="left" vertical="center" wrapText="1"/>
    </xf>
    <xf numFmtId="0" fontId="70" fillId="0" borderId="0" xfId="15" applyFont="1" applyBorder="1">
      <alignment vertical="center"/>
    </xf>
    <xf numFmtId="0" fontId="108" fillId="0" borderId="0" xfId="15" applyFont="1" applyAlignment="1">
      <alignment vertical="center" textRotation="255"/>
    </xf>
    <xf numFmtId="0" fontId="74" fillId="0" borderId="16" xfId="15" quotePrefix="1" applyFont="1" applyBorder="1" applyAlignment="1">
      <alignment horizontal="center" vertical="center"/>
    </xf>
    <xf numFmtId="0" fontId="80" fillId="0" borderId="16" xfId="13" applyFont="1" applyBorder="1" applyAlignment="1" applyProtection="1">
      <alignment horizontal="center" vertical="center" wrapText="1"/>
      <protection locked="0"/>
    </xf>
    <xf numFmtId="180" fontId="74" fillId="0" borderId="0" xfId="15" applyNumberFormat="1" applyFont="1" applyBorder="1">
      <alignment vertical="center"/>
    </xf>
    <xf numFmtId="180" fontId="70" fillId="0" borderId="16" xfId="15" applyNumberFormat="1" applyFont="1" applyFill="1" applyBorder="1" applyAlignment="1" applyProtection="1">
      <alignment horizontal="center" vertical="center" wrapText="1"/>
      <protection locked="0"/>
    </xf>
    <xf numFmtId="180" fontId="67" fillId="0" borderId="16" xfId="15" applyNumberFormat="1" applyFont="1" applyBorder="1">
      <alignment vertical="center"/>
    </xf>
    <xf numFmtId="181" fontId="67" fillId="0" borderId="16" xfId="15" applyNumberFormat="1" applyFont="1" applyBorder="1">
      <alignment vertical="center"/>
    </xf>
    <xf numFmtId="180" fontId="67" fillId="0" borderId="16" xfId="15" applyNumberFormat="1" applyFont="1" applyBorder="1" applyAlignment="1">
      <alignment vertical="center" wrapText="1"/>
    </xf>
    <xf numFmtId="0" fontId="67" fillId="0" borderId="3" xfId="13" applyFont="1" applyBorder="1" applyAlignment="1" applyProtection="1">
      <alignment horizontal="left" vertical="center" wrapText="1"/>
      <protection locked="0"/>
    </xf>
    <xf numFmtId="0" fontId="67" fillId="0" borderId="93" xfId="13" applyFont="1" applyBorder="1" applyAlignment="1">
      <alignment horizontal="left" vertical="center"/>
    </xf>
    <xf numFmtId="0" fontId="106" fillId="0" borderId="0" xfId="15" applyFont="1" applyAlignment="1">
      <alignment vertical="center" wrapText="1"/>
    </xf>
    <xf numFmtId="0" fontId="109" fillId="0" borderId="0" xfId="15" applyFont="1">
      <alignment vertical="center"/>
    </xf>
    <xf numFmtId="0" fontId="104" fillId="0" borderId="0" xfId="15" applyFont="1" applyAlignment="1">
      <alignment horizontal="center" vertical="center"/>
    </xf>
    <xf numFmtId="0" fontId="74" fillId="0" borderId="0" xfId="15" applyFont="1">
      <alignment vertical="center"/>
    </xf>
    <xf numFmtId="180" fontId="67" fillId="2" borderId="0" xfId="15" applyNumberFormat="1" applyFont="1" applyFill="1" applyAlignment="1">
      <alignment horizontal="right" vertical="center"/>
    </xf>
    <xf numFmtId="0" fontId="89" fillId="0" borderId="0" xfId="15" quotePrefix="1" applyFont="1" applyAlignment="1">
      <alignment horizontal="left" vertical="center"/>
    </xf>
    <xf numFmtId="0" fontId="109" fillId="0" borderId="0" xfId="15" applyFont="1" applyAlignment="1">
      <alignment horizontal="left" vertical="center"/>
    </xf>
    <xf numFmtId="0" fontId="109" fillId="0" borderId="0" xfId="15" applyFont="1" applyAlignment="1">
      <alignment horizontal="center" vertical="center"/>
    </xf>
    <xf numFmtId="0" fontId="73" fillId="0" borderId="0" xfId="15" applyFont="1">
      <alignment vertical="center"/>
    </xf>
    <xf numFmtId="0" fontId="89" fillId="0" borderId="0" xfId="15" applyFont="1" applyAlignment="1">
      <alignment horizontal="left" vertical="center"/>
    </xf>
    <xf numFmtId="0" fontId="89" fillId="0" borderId="0" xfId="15" applyFont="1" applyAlignment="1">
      <alignment horizontal="center" vertical="center"/>
    </xf>
    <xf numFmtId="181" fontId="89" fillId="0" borderId="0" xfId="15" applyNumberFormat="1" applyFont="1" applyAlignment="1">
      <alignment horizontal="center" vertical="center"/>
    </xf>
    <xf numFmtId="180" fontId="67" fillId="0" borderId="0" xfId="15" applyNumberFormat="1" applyFont="1" applyAlignment="1">
      <alignment horizontal="right" vertical="center"/>
    </xf>
    <xf numFmtId="0" fontId="89" fillId="0" borderId="0" xfId="15" quotePrefix="1" applyFont="1">
      <alignment vertical="center"/>
    </xf>
    <xf numFmtId="0" fontId="89" fillId="0" borderId="0" xfId="15" quotePrefix="1" applyFont="1" applyAlignment="1">
      <alignment horizontal="center" vertical="center"/>
    </xf>
    <xf numFmtId="180" fontId="89" fillId="0" borderId="0" xfId="15" applyNumberFormat="1" applyFont="1" applyAlignment="1">
      <alignment horizontal="center" vertical="center"/>
    </xf>
    <xf numFmtId="181" fontId="67" fillId="0" borderId="0" xfId="15" applyNumberFormat="1" applyFont="1" applyAlignment="1">
      <alignment horizontal="right" vertical="center"/>
    </xf>
    <xf numFmtId="181" fontId="106" fillId="0" borderId="0" xfId="15" applyNumberFormat="1" applyFont="1" applyAlignment="1">
      <alignment horizontal="right" vertical="center"/>
    </xf>
    <xf numFmtId="180" fontId="106" fillId="0" borderId="0" xfId="15" applyNumberFormat="1" applyFont="1" applyAlignment="1">
      <alignment horizontal="right" vertical="center"/>
    </xf>
    <xf numFmtId="180" fontId="39" fillId="0" borderId="0" xfId="15" applyNumberFormat="1" applyFont="1" applyAlignment="1">
      <alignment horizontal="right" vertical="center"/>
    </xf>
    <xf numFmtId="181" fontId="39" fillId="0" borderId="0" xfId="15" applyNumberFormat="1" applyFont="1" applyAlignment="1">
      <alignment horizontal="right" vertical="center"/>
    </xf>
    <xf numFmtId="0" fontId="104" fillId="0" borderId="0" xfId="15" quotePrefix="1" applyFont="1" applyAlignment="1">
      <alignment vertical="center" wrapText="1"/>
    </xf>
    <xf numFmtId="0" fontId="104" fillId="0" borderId="0" xfId="15" quotePrefix="1" applyFont="1" applyAlignment="1">
      <alignment horizontal="center" vertical="center" wrapText="1"/>
    </xf>
    <xf numFmtId="180" fontId="89" fillId="0" borderId="0" xfId="15" applyNumberFormat="1" applyFont="1">
      <alignment vertical="center"/>
    </xf>
    <xf numFmtId="0" fontId="21" fillId="0" borderId="0" xfId="15" applyFont="1" applyAlignment="1">
      <alignment horizontal="left" vertical="center" wrapText="1"/>
    </xf>
    <xf numFmtId="0" fontId="21" fillId="0" borderId="0" xfId="15" applyFont="1" applyAlignment="1">
      <alignment horizontal="center" vertical="center" wrapText="1"/>
    </xf>
    <xf numFmtId="0" fontId="24" fillId="0" borderId="0" xfId="15" applyFont="1">
      <alignment vertical="center"/>
    </xf>
    <xf numFmtId="180" fontId="106" fillId="0" borderId="0" xfId="15" applyNumberFormat="1" applyFont="1" applyAlignment="1">
      <alignment horizontal="center" vertical="center"/>
    </xf>
    <xf numFmtId="0" fontId="104" fillId="0" borderId="0" xfId="15" applyFont="1" applyAlignment="1">
      <alignment horizontal="center" vertical="center" wrapText="1"/>
    </xf>
    <xf numFmtId="180" fontId="39" fillId="0" borderId="0" xfId="15" applyNumberFormat="1" applyFont="1">
      <alignment vertical="center"/>
    </xf>
    <xf numFmtId="0" fontId="10" fillId="0" borderId="0" xfId="15" applyFont="1" applyAlignment="1">
      <alignment horizontal="center" vertical="center"/>
    </xf>
    <xf numFmtId="0" fontId="11" fillId="0" borderId="0" xfId="15" applyFont="1" applyAlignment="1">
      <alignment horizontal="left" vertical="center"/>
    </xf>
    <xf numFmtId="0" fontId="11" fillId="0" borderId="0" xfId="15" applyFont="1" applyAlignment="1">
      <alignment horizontal="center" vertical="center"/>
    </xf>
    <xf numFmtId="0" fontId="11" fillId="0" borderId="0" xfId="15" quotePrefix="1" applyFont="1">
      <alignment vertical="center"/>
    </xf>
    <xf numFmtId="0" fontId="11" fillId="0" borderId="0" xfId="15" quotePrefix="1" applyFont="1" applyAlignment="1">
      <alignment horizontal="center" vertical="center"/>
    </xf>
    <xf numFmtId="180" fontId="11" fillId="0" borderId="0" xfId="15" applyNumberFormat="1" applyFont="1" applyAlignment="1">
      <alignment horizontal="center" vertical="center"/>
    </xf>
    <xf numFmtId="0" fontId="11" fillId="0" borderId="0" xfId="15" applyFont="1">
      <alignment vertical="center"/>
    </xf>
    <xf numFmtId="0" fontId="10" fillId="0" borderId="0" xfId="15" quotePrefix="1" applyFont="1" applyAlignment="1">
      <alignment vertical="center" wrapText="1"/>
    </xf>
    <xf numFmtId="0" fontId="10" fillId="0" borderId="0" xfId="15" quotePrefix="1" applyFont="1" applyAlignment="1">
      <alignment horizontal="center" vertical="center" wrapText="1"/>
    </xf>
    <xf numFmtId="180" fontId="11" fillId="0" borderId="0" xfId="15" applyNumberFormat="1" applyFont="1">
      <alignment vertical="center"/>
    </xf>
    <xf numFmtId="180" fontId="110" fillId="0" borderId="0" xfId="15" applyNumberFormat="1" applyFont="1" applyAlignment="1">
      <alignment horizontal="right" vertical="center"/>
    </xf>
    <xf numFmtId="180" fontId="80" fillId="0" borderId="16" xfId="15" applyNumberFormat="1" applyFont="1" applyBorder="1" applyAlignment="1">
      <alignment vertical="center" wrapText="1"/>
    </xf>
    <xf numFmtId="0" fontId="71" fillId="2" borderId="0" xfId="1" applyFont="1" applyFill="1" applyAlignment="1" applyProtection="1">
      <alignment horizontal="left" vertical="center"/>
    </xf>
    <xf numFmtId="0" fontId="70" fillId="2" borderId="0" xfId="1" applyFont="1" applyFill="1" applyAlignment="1" applyProtection="1">
      <alignment horizontal="left" vertical="top" wrapText="1"/>
    </xf>
    <xf numFmtId="0" fontId="75" fillId="0" borderId="0" xfId="1" applyFont="1" applyAlignment="1" applyProtection="1">
      <alignment horizontal="left" vertical="top" wrapText="1"/>
    </xf>
    <xf numFmtId="0" fontId="111" fillId="0" borderId="0" xfId="1" applyFont="1" applyAlignment="1" applyProtection="1">
      <alignment horizontal="center" vertical="center" wrapText="1"/>
    </xf>
    <xf numFmtId="0" fontId="75" fillId="0" borderId="0" xfId="1" applyFont="1" applyAlignment="1" applyProtection="1">
      <alignment horizontal="center" vertical="top" wrapText="1"/>
    </xf>
    <xf numFmtId="0" fontId="76" fillId="2" borderId="0" xfId="1" applyFont="1" applyFill="1" applyAlignment="1" applyProtection="1">
      <alignment vertical="center" wrapText="1"/>
    </xf>
    <xf numFmtId="0" fontId="76" fillId="2" borderId="0" xfId="1" applyFont="1" applyFill="1" applyBorder="1" applyAlignment="1" applyProtection="1">
      <alignment horizontal="center" vertical="center" wrapText="1"/>
    </xf>
    <xf numFmtId="0" fontId="76" fillId="2" borderId="0" xfId="1" applyFont="1" applyFill="1" applyBorder="1" applyAlignment="1" applyProtection="1">
      <alignment horizontal="left" vertical="center" wrapText="1"/>
    </xf>
    <xf numFmtId="0" fontId="76" fillId="2" borderId="0" xfId="1" applyFont="1" applyFill="1" applyBorder="1" applyAlignment="1" applyProtection="1">
      <alignment vertical="center" wrapText="1"/>
    </xf>
    <xf numFmtId="0" fontId="76" fillId="2" borderId="0" xfId="1" applyFont="1" applyFill="1" applyAlignment="1" applyProtection="1">
      <alignment horizontal="left" vertical="center" wrapText="1"/>
    </xf>
    <xf numFmtId="0" fontId="70" fillId="2" borderId="0" xfId="1" applyFont="1" applyFill="1" applyBorder="1" applyAlignment="1" applyProtection="1">
      <alignment vertical="center"/>
    </xf>
    <xf numFmtId="0" fontId="75" fillId="0" borderId="0" xfId="1" applyFont="1" applyAlignment="1" applyProtection="1">
      <alignment horizontal="left" vertical="top"/>
    </xf>
    <xf numFmtId="0" fontId="75" fillId="0" borderId="0" xfId="1" applyFont="1" applyAlignment="1" applyProtection="1">
      <alignment horizontal="center" vertical="center"/>
    </xf>
    <xf numFmtId="0" fontId="75" fillId="0" borderId="0" xfId="1" applyFont="1" applyAlignment="1" applyProtection="1">
      <alignment horizontal="center" vertical="top"/>
    </xf>
    <xf numFmtId="0" fontId="70" fillId="2" borderId="0" xfId="1" applyFont="1" applyFill="1" applyBorder="1" applyAlignment="1" applyProtection="1">
      <alignment horizontal="left" vertical="center"/>
    </xf>
    <xf numFmtId="0" fontId="71" fillId="2" borderId="0" xfId="1" applyFont="1" applyFill="1" applyBorder="1" applyAlignment="1" applyProtection="1">
      <alignment vertical="center"/>
    </xf>
    <xf numFmtId="0" fontId="71" fillId="2" borderId="0" xfId="1" applyFont="1" applyFill="1" applyBorder="1" applyAlignment="1" applyProtection="1">
      <alignment horizontal="left" vertical="center"/>
    </xf>
    <xf numFmtId="12" fontId="75" fillId="0" borderId="0" xfId="1" quotePrefix="1" applyNumberFormat="1" applyFont="1" applyAlignment="1" applyProtection="1">
      <alignment horizontal="left" vertical="top" wrapText="1"/>
    </xf>
    <xf numFmtId="0" fontId="76" fillId="2" borderId="0" xfId="1" applyFont="1" applyFill="1" applyBorder="1" applyAlignment="1" applyProtection="1">
      <alignment horizontal="left" vertical="center"/>
    </xf>
    <xf numFmtId="0" fontId="74" fillId="2" borderId="0" xfId="1" applyFont="1" applyFill="1" applyBorder="1" applyAlignment="1" applyProtection="1">
      <alignment vertical="top"/>
    </xf>
    <xf numFmtId="0" fontId="75" fillId="0" borderId="0" xfId="1" applyFont="1" applyBorder="1" applyAlignment="1" applyProtection="1">
      <alignment horizontal="left" vertical="top"/>
    </xf>
    <xf numFmtId="0" fontId="111" fillId="0" borderId="0" xfId="1" applyFont="1" applyAlignment="1" applyProtection="1">
      <alignment horizontal="center" vertical="center"/>
    </xf>
    <xf numFmtId="0" fontId="75" fillId="0" borderId="0" xfId="1" applyFont="1" applyAlignment="1" applyProtection="1">
      <alignment horizontal="left" vertical="center"/>
    </xf>
    <xf numFmtId="0" fontId="76" fillId="0" borderId="0" xfId="1" applyFont="1" applyAlignment="1" applyProtection="1">
      <alignment horizontal="center" vertical="center"/>
    </xf>
    <xf numFmtId="0" fontId="71" fillId="0" borderId="0" xfId="1" applyFont="1" applyAlignment="1" applyProtection="1">
      <alignment horizontal="center" vertical="center"/>
    </xf>
    <xf numFmtId="0" fontId="75" fillId="0" borderId="0" xfId="1" applyFont="1" applyAlignment="1" applyProtection="1">
      <alignment horizontal="left" vertical="center" wrapText="1"/>
    </xf>
    <xf numFmtId="0" fontId="76" fillId="0" borderId="0" xfId="1" applyFont="1" applyAlignment="1" applyProtection="1">
      <alignment horizontal="center" vertical="center" wrapText="1"/>
    </xf>
    <xf numFmtId="0" fontId="75" fillId="0" borderId="0" xfId="1" applyFont="1" applyAlignment="1" applyProtection="1">
      <alignment horizontal="center" vertical="center" wrapText="1"/>
    </xf>
    <xf numFmtId="0" fontId="74" fillId="0" borderId="0" xfId="0" applyFont="1" applyAlignment="1">
      <alignment vertical="center"/>
    </xf>
    <xf numFmtId="0" fontId="74" fillId="2" borderId="0" xfId="1" applyFont="1" applyFill="1" applyBorder="1" applyAlignment="1" applyProtection="1">
      <alignment horizontal="right" vertical="center"/>
      <protection locked="0"/>
    </xf>
    <xf numFmtId="0" fontId="81" fillId="0" borderId="0" xfId="15" applyFont="1">
      <alignment vertical="center"/>
    </xf>
    <xf numFmtId="0" fontId="81" fillId="0" borderId="0" xfId="15" applyFont="1" applyAlignment="1">
      <alignment horizontal="center" vertical="center"/>
    </xf>
    <xf numFmtId="0" fontId="81" fillId="0" borderId="0" xfId="15" applyFont="1" applyAlignment="1">
      <alignment horizontal="left" vertical="center"/>
    </xf>
    <xf numFmtId="180" fontId="81" fillId="0" borderId="0" xfId="15" applyNumberFormat="1" applyFont="1">
      <alignment vertical="center"/>
    </xf>
    <xf numFmtId="180" fontId="25" fillId="0" borderId="0" xfId="15" applyNumberFormat="1" applyFont="1">
      <alignment vertical="center"/>
    </xf>
    <xf numFmtId="0" fontId="68" fillId="0" borderId="0" xfId="9" applyFont="1" applyAlignment="1">
      <alignment horizontal="center" vertical="center" wrapText="1" shrinkToFit="1"/>
    </xf>
    <xf numFmtId="0" fontId="68" fillId="0" borderId="0" xfId="9" applyFont="1" applyAlignment="1">
      <alignment horizontal="center" vertical="center" shrinkToFit="1"/>
    </xf>
    <xf numFmtId="0" fontId="68" fillId="0" borderId="0" xfId="9" applyFont="1" applyAlignment="1">
      <alignment vertical="center" wrapText="1"/>
    </xf>
    <xf numFmtId="0" fontId="80" fillId="0" borderId="0" xfId="15" applyFont="1" applyAlignment="1">
      <alignment vertical="center" wrapText="1"/>
    </xf>
    <xf numFmtId="0" fontId="80" fillId="0" borderId="0" xfId="15" applyFont="1" applyAlignment="1">
      <alignment horizontal="left" vertical="center" wrapText="1"/>
    </xf>
    <xf numFmtId="0" fontId="80" fillId="0" borderId="0" xfId="15" applyFont="1" applyBorder="1">
      <alignment vertical="center"/>
    </xf>
    <xf numFmtId="0" fontId="112" fillId="0" borderId="0" xfId="15" applyFont="1" applyAlignment="1">
      <alignment horizontal="left" vertical="center" wrapText="1"/>
    </xf>
    <xf numFmtId="0" fontId="112" fillId="0" borderId="0" xfId="15" applyFont="1" applyAlignment="1">
      <alignment horizontal="center" vertical="center" wrapText="1"/>
    </xf>
    <xf numFmtId="0" fontId="25" fillId="0" borderId="0" xfId="15" applyFont="1">
      <alignment vertical="center"/>
    </xf>
    <xf numFmtId="180" fontId="81" fillId="0" borderId="0" xfId="15" applyNumberFormat="1" applyFont="1" applyAlignment="1">
      <alignment horizontal="center" vertical="center"/>
    </xf>
    <xf numFmtId="0" fontId="80" fillId="9" borderId="0" xfId="0" applyFont="1" applyFill="1" applyBorder="1" applyAlignment="1">
      <alignment vertical="center" wrapText="1"/>
    </xf>
    <xf numFmtId="0" fontId="80" fillId="9" borderId="0" xfId="0" applyFont="1" applyFill="1">
      <alignment vertical="center"/>
    </xf>
    <xf numFmtId="0" fontId="68" fillId="0" borderId="0" xfId="0" applyFont="1" applyBorder="1" applyAlignment="1" applyProtection="1">
      <alignment vertical="center"/>
      <protection locked="0"/>
    </xf>
    <xf numFmtId="0" fontId="68" fillId="0" borderId="0" xfId="0" applyFont="1" applyBorder="1" applyAlignment="1">
      <alignment vertical="center"/>
    </xf>
    <xf numFmtId="0" fontId="113" fillId="0" borderId="49" xfId="0" applyFont="1" applyBorder="1" applyAlignment="1">
      <alignment horizontal="center" vertical="center"/>
    </xf>
    <xf numFmtId="0" fontId="68" fillId="0" borderId="0" xfId="9" applyFont="1" applyAlignment="1">
      <alignment horizontal="right" vertical="center"/>
    </xf>
    <xf numFmtId="0" fontId="81" fillId="0" borderId="0" xfId="15" applyFont="1" applyAlignment="1">
      <alignment vertical="center"/>
    </xf>
    <xf numFmtId="0" fontId="80" fillId="9" borderId="0" xfId="0" applyFont="1" applyFill="1" applyAlignment="1">
      <alignment vertical="center"/>
    </xf>
    <xf numFmtId="0" fontId="80" fillId="9" borderId="0" xfId="0" applyFont="1" applyFill="1" applyAlignment="1">
      <alignment horizontal="left" vertical="center" wrapText="1"/>
    </xf>
    <xf numFmtId="0" fontId="80" fillId="0" borderId="0" xfId="0" applyFont="1" applyAlignment="1">
      <alignment vertical="center"/>
    </xf>
    <xf numFmtId="0" fontId="80" fillId="2" borderId="97" xfId="1" quotePrefix="1" applyNumberFormat="1" applyFont="1" applyFill="1" applyBorder="1" applyAlignment="1" applyProtection="1">
      <alignment horizontal="center" vertical="center" wrapText="1"/>
      <protection locked="0"/>
    </xf>
    <xf numFmtId="180" fontId="81" fillId="0" borderId="0" xfId="15" applyNumberFormat="1" applyFont="1" applyAlignment="1">
      <alignment vertical="center"/>
    </xf>
    <xf numFmtId="0" fontId="0" fillId="0" borderId="0" xfId="0" applyFont="1">
      <alignment vertical="center"/>
    </xf>
    <xf numFmtId="0" fontId="74" fillId="0" borderId="0" xfId="0" applyFont="1">
      <alignment vertical="center"/>
    </xf>
    <xf numFmtId="0" fontId="74" fillId="0" borderId="0" xfId="0" applyFont="1" applyBorder="1" applyAlignment="1">
      <alignment vertical="center"/>
    </xf>
    <xf numFmtId="0" fontId="0" fillId="0" borderId="0" xfId="0" applyNumberFormat="1" applyFont="1" applyBorder="1" applyAlignment="1">
      <alignment vertical="center"/>
    </xf>
    <xf numFmtId="0" fontId="0" fillId="0" borderId="0" xfId="0" applyFont="1" applyBorder="1" applyAlignment="1">
      <alignment vertical="center"/>
    </xf>
    <xf numFmtId="0" fontId="68" fillId="0" borderId="0" xfId="0" applyNumberFormat="1" applyFont="1" applyBorder="1" applyAlignment="1">
      <alignment vertical="center" wrapText="1"/>
    </xf>
    <xf numFmtId="0" fontId="0" fillId="0" borderId="0" xfId="0" applyFont="1" applyBorder="1">
      <alignment vertical="center"/>
    </xf>
    <xf numFmtId="0" fontId="0" fillId="0" borderId="102" xfId="0" applyFont="1" applyBorder="1" applyAlignment="1">
      <alignment horizontal="center" vertical="center"/>
    </xf>
    <xf numFmtId="0" fontId="0" fillId="0" borderId="21" xfId="0" applyFont="1" applyBorder="1" applyAlignment="1">
      <alignment vertical="center"/>
    </xf>
    <xf numFmtId="0" fontId="0" fillId="0" borderId="97" xfId="0" applyFont="1" applyBorder="1" applyAlignment="1">
      <alignment horizontal="center" vertical="center"/>
    </xf>
    <xf numFmtId="0" fontId="0" fillId="0" borderId="9" xfId="0" applyFont="1" applyBorder="1" applyAlignment="1">
      <alignment vertical="center"/>
    </xf>
    <xf numFmtId="0" fontId="0" fillId="0" borderId="105" xfId="0" applyFont="1" applyBorder="1" applyAlignment="1">
      <alignment vertical="center"/>
    </xf>
    <xf numFmtId="0" fontId="0" fillId="0" borderId="90" xfId="0" applyFont="1" applyBorder="1" applyAlignment="1">
      <alignment vertical="center"/>
    </xf>
    <xf numFmtId="0" fontId="0" fillId="0" borderId="91" xfId="0" applyFont="1" applyBorder="1" applyAlignment="1">
      <alignment vertical="center"/>
    </xf>
    <xf numFmtId="0" fontId="0" fillId="0" borderId="9" xfId="0" applyFont="1" applyBorder="1" applyAlignment="1">
      <alignment horizontal="center" vertical="center"/>
    </xf>
    <xf numFmtId="0" fontId="0" fillId="0" borderId="97" xfId="0" applyFont="1" applyBorder="1" applyAlignment="1">
      <alignment vertical="center"/>
    </xf>
    <xf numFmtId="0" fontId="0" fillId="0" borderId="99" xfId="0" applyFont="1" applyBorder="1" applyAlignment="1">
      <alignment horizontal="right" vertical="center"/>
    </xf>
    <xf numFmtId="0" fontId="0" fillId="0" borderId="96" xfId="0" applyFont="1" applyBorder="1" applyAlignment="1">
      <alignment vertical="center"/>
    </xf>
    <xf numFmtId="0" fontId="74" fillId="0" borderId="0" xfId="0" applyFont="1" applyAlignment="1">
      <alignment horizontal="left" vertical="center"/>
    </xf>
    <xf numFmtId="12" fontId="70" fillId="2" borderId="49" xfId="1" quotePrefix="1" applyNumberFormat="1" applyFont="1" applyFill="1" applyBorder="1" applyAlignment="1" applyProtection="1">
      <alignment horizontal="center" vertical="center" wrapText="1"/>
      <protection locked="0"/>
    </xf>
    <xf numFmtId="0" fontId="17" fillId="0" borderId="0" xfId="9" applyFont="1" applyBorder="1" applyAlignment="1">
      <alignment horizontal="center" vertical="center"/>
    </xf>
    <xf numFmtId="0" fontId="0" fillId="0" borderId="0" xfId="0" applyFont="1" applyBorder="1" applyAlignment="1">
      <alignment horizontal="center" vertical="center"/>
    </xf>
    <xf numFmtId="12" fontId="70" fillId="2" borderId="0" xfId="1" quotePrefix="1" applyNumberFormat="1" applyFont="1" applyFill="1" applyBorder="1" applyAlignment="1" applyProtection="1">
      <alignment horizontal="center" vertical="center" wrapText="1"/>
      <protection locked="0"/>
    </xf>
    <xf numFmtId="0" fontId="74" fillId="0" borderId="0" xfId="0" applyFont="1" applyBorder="1" applyAlignment="1">
      <alignment vertical="center" wrapText="1"/>
    </xf>
    <xf numFmtId="0" fontId="0" fillId="0" borderId="0" xfId="0" applyFont="1" applyBorder="1" applyAlignment="1">
      <alignment vertical="center" wrapText="1"/>
    </xf>
    <xf numFmtId="0" fontId="68" fillId="0" borderId="0" xfId="0" applyFont="1" applyAlignment="1">
      <alignment vertical="center" wrapText="1"/>
    </xf>
    <xf numFmtId="0" fontId="0" fillId="0" borderId="21" xfId="0" applyFont="1" applyBorder="1">
      <alignment vertical="center"/>
    </xf>
    <xf numFmtId="0" fontId="0" fillId="0" borderId="9" xfId="0" applyFont="1" applyBorder="1">
      <alignment vertical="center"/>
    </xf>
    <xf numFmtId="0" fontId="0" fillId="0" borderId="105" xfId="0" applyFont="1" applyBorder="1">
      <alignment vertical="center"/>
    </xf>
    <xf numFmtId="0" fontId="0" fillId="0" borderId="90" xfId="0" applyFont="1" applyBorder="1">
      <alignment vertical="center"/>
    </xf>
    <xf numFmtId="0" fontId="0" fillId="0" borderId="91" xfId="0" applyFont="1" applyBorder="1">
      <alignment vertical="center"/>
    </xf>
    <xf numFmtId="0" fontId="0" fillId="0" borderId="102" xfId="0" applyFont="1" applyBorder="1">
      <alignment vertical="center"/>
    </xf>
    <xf numFmtId="0" fontId="0" fillId="0" borderId="101" xfId="0" applyFont="1" applyBorder="1" applyAlignment="1">
      <alignment horizontal="right" vertical="center"/>
    </xf>
    <xf numFmtId="0" fontId="0" fillId="0" borderId="104" xfId="0" applyFont="1" applyBorder="1">
      <alignment vertical="center"/>
    </xf>
    <xf numFmtId="0" fontId="0" fillId="0" borderId="0" xfId="0" applyFont="1" applyAlignment="1">
      <alignment horizontal="center" vertical="center"/>
    </xf>
    <xf numFmtId="12" fontId="70" fillId="2" borderId="0" xfId="1" quotePrefix="1" applyNumberFormat="1" applyFont="1" applyFill="1" applyAlignment="1" applyProtection="1">
      <alignment horizontal="center" vertical="center" wrapText="1"/>
      <protection locked="0"/>
    </xf>
    <xf numFmtId="0" fontId="74" fillId="0" borderId="0" xfId="0" applyFont="1" applyAlignment="1">
      <alignment vertical="center" wrapText="1"/>
    </xf>
    <xf numFmtId="0" fontId="0" fillId="0" borderId="0" xfId="0" applyFont="1" applyAlignment="1">
      <alignment vertical="center" wrapText="1"/>
    </xf>
    <xf numFmtId="0" fontId="0" fillId="0" borderId="113" xfId="9" applyFont="1" applyBorder="1" applyAlignment="1">
      <alignment vertical="center" wrapText="1"/>
    </xf>
    <xf numFmtId="0" fontId="20" fillId="0" borderId="0" xfId="18" applyFont="1" applyAlignment="1">
      <alignment horizontal="distributed" vertical="center"/>
    </xf>
    <xf numFmtId="0" fontId="20" fillId="0" borderId="0" xfId="18" applyFont="1" applyAlignment="1">
      <alignment horizontal="left" vertical="center"/>
    </xf>
    <xf numFmtId="0" fontId="85" fillId="0" borderId="0" xfId="18" applyFont="1" applyAlignment="1">
      <alignment horizontal="distributed" vertical="center"/>
    </xf>
    <xf numFmtId="0" fontId="68" fillId="0" borderId="0" xfId="0" applyFont="1" applyAlignment="1">
      <alignment horizontal="distributed" vertical="center"/>
    </xf>
    <xf numFmtId="0" fontId="17" fillId="0" borderId="91" xfId="9" applyFont="1" applyBorder="1" applyAlignment="1" applyProtection="1">
      <alignment horizontal="left" vertical="center" shrinkToFit="1"/>
    </xf>
    <xf numFmtId="0" fontId="20" fillId="0" borderId="0" xfId="18" applyFont="1" applyAlignment="1">
      <alignment horizontal="left" vertical="center" wrapText="1"/>
    </xf>
    <xf numFmtId="0" fontId="78" fillId="0" borderId="0" xfId="18" applyFont="1" applyAlignment="1">
      <alignment horizontal="center" vertical="center"/>
    </xf>
    <xf numFmtId="0" fontId="20" fillId="0" borderId="0" xfId="18" applyFont="1" applyAlignment="1">
      <alignment horizontal="center" vertical="center"/>
    </xf>
    <xf numFmtId="0" fontId="78" fillId="0" borderId="0" xfId="18" applyFont="1" applyAlignment="1">
      <alignment horizontal="left" vertical="center" wrapText="1"/>
    </xf>
    <xf numFmtId="0" fontId="20" fillId="0" borderId="0" xfId="18" applyFont="1" applyAlignment="1">
      <alignment horizontal="justify" vertical="center" wrapText="1"/>
    </xf>
    <xf numFmtId="0" fontId="20" fillId="0" borderId="0" xfId="18" applyFont="1">
      <alignment vertical="center"/>
    </xf>
    <xf numFmtId="0" fontId="78" fillId="0" borderId="0" xfId="18" applyFont="1" applyAlignment="1">
      <alignment horizontal="justify" vertical="center" wrapText="1"/>
    </xf>
    <xf numFmtId="0" fontId="78" fillId="0" borderId="0" xfId="18" applyFont="1" applyAlignment="1">
      <alignment horizontal="right" vertical="center" wrapText="1"/>
    </xf>
    <xf numFmtId="0" fontId="78" fillId="0" borderId="0" xfId="18" applyFont="1" applyAlignment="1">
      <alignment horizontal="center" vertical="center" wrapText="1"/>
    </xf>
    <xf numFmtId="0" fontId="78" fillId="0" borderId="121" xfId="18" applyFont="1" applyBorder="1" applyAlignment="1">
      <alignment horizontal="center" vertical="top" wrapText="1"/>
    </xf>
    <xf numFmtId="0" fontId="78" fillId="0" borderId="119" xfId="18" applyFont="1" applyBorder="1" applyAlignment="1">
      <alignment horizontal="center" vertical="top" wrapText="1"/>
    </xf>
    <xf numFmtId="0" fontId="20" fillId="0" borderId="129" xfId="18" applyFont="1" applyBorder="1" applyAlignment="1">
      <alignment horizontal="center" vertical="center" wrapText="1"/>
    </xf>
    <xf numFmtId="0" fontId="20" fillId="0" borderId="128" xfId="18" applyFont="1" applyBorder="1" applyAlignment="1">
      <alignment horizontal="center" vertical="center" wrapText="1"/>
    </xf>
    <xf numFmtId="0" fontId="20" fillId="0" borderId="0" xfId="18" applyFont="1" applyAlignment="1">
      <alignment horizontal="center" vertical="center" wrapText="1"/>
    </xf>
    <xf numFmtId="0" fontId="79" fillId="0" borderId="0" xfId="18" applyFont="1" applyAlignment="1">
      <alignment horizontal="center" vertical="center" wrapText="1"/>
    </xf>
    <xf numFmtId="0" fontId="20" fillId="0" borderId="0" xfId="18" applyFont="1" applyAlignment="1">
      <alignment horizontal="right" vertical="center" wrapText="1"/>
    </xf>
    <xf numFmtId="0" fontId="20" fillId="0" borderId="121" xfId="18" applyFont="1" applyBorder="1" applyAlignment="1">
      <alignment horizontal="center" vertical="center" wrapText="1"/>
    </xf>
    <xf numFmtId="0" fontId="20" fillId="0" borderId="123" xfId="18" applyFont="1" applyBorder="1" applyAlignment="1">
      <alignment horizontal="center" vertical="center" wrapText="1"/>
    </xf>
    <xf numFmtId="0" fontId="20" fillId="0" borderId="119" xfId="18" applyFont="1" applyBorder="1" applyAlignment="1">
      <alignment horizontal="center" vertical="center" wrapText="1"/>
    </xf>
    <xf numFmtId="0" fontId="78" fillId="0" borderId="127" xfId="18" applyFont="1" applyBorder="1" applyAlignment="1">
      <alignment horizontal="center" vertical="center" wrapText="1"/>
    </xf>
    <xf numFmtId="0" fontId="78" fillId="0" borderId="126" xfId="18" applyFont="1" applyBorder="1" applyAlignment="1">
      <alignment horizontal="center" vertical="center" wrapText="1"/>
    </xf>
    <xf numFmtId="0" fontId="78" fillId="0" borderId="120" xfId="18" applyFont="1" applyBorder="1" applyAlignment="1">
      <alignment horizontal="center" vertical="center" wrapText="1"/>
    </xf>
    <xf numFmtId="0" fontId="78" fillId="0" borderId="125" xfId="18" applyFont="1" applyBorder="1" applyAlignment="1">
      <alignment horizontal="center" vertical="center" wrapText="1"/>
    </xf>
    <xf numFmtId="0" fontId="78" fillId="0" borderId="124" xfId="18" applyFont="1" applyBorder="1" applyAlignment="1">
      <alignment horizontal="center" vertical="center" wrapText="1"/>
    </xf>
    <xf numFmtId="0" fontId="78" fillId="0" borderId="118" xfId="18" applyFont="1" applyBorder="1" applyAlignment="1">
      <alignment horizontal="center" vertical="center" wrapText="1"/>
    </xf>
    <xf numFmtId="0" fontId="78" fillId="0" borderId="121" xfId="18" applyFont="1" applyBorder="1" applyAlignment="1">
      <alignment horizontal="center" vertical="center" wrapText="1"/>
    </xf>
    <xf numFmtId="0" fontId="78" fillId="0" borderId="119" xfId="18" applyFont="1" applyBorder="1" applyAlignment="1">
      <alignment horizontal="center" vertical="center" wrapText="1"/>
    </xf>
    <xf numFmtId="0" fontId="78" fillId="0" borderId="0" xfId="18" applyFont="1" applyAlignment="1">
      <alignment horizontal="right" vertical="center" wrapText="1" indent="15"/>
    </xf>
    <xf numFmtId="0" fontId="68" fillId="0" borderId="61" xfId="9" applyFont="1" applyBorder="1" applyAlignment="1">
      <alignment horizontal="center" vertical="center" wrapText="1"/>
    </xf>
    <xf numFmtId="0" fontId="68" fillId="0" borderId="53" xfId="9" applyFont="1" applyBorder="1" applyAlignment="1">
      <alignment horizontal="center" vertical="center" wrapText="1"/>
    </xf>
    <xf numFmtId="0" fontId="11" fillId="0" borderId="116" xfId="9" applyFont="1" applyBorder="1" applyAlignment="1">
      <alignment horizontal="center" vertical="center" wrapText="1"/>
    </xf>
    <xf numFmtId="0" fontId="11" fillId="0" borderId="63" xfId="9" applyFont="1" applyBorder="1" applyAlignment="1">
      <alignment horizontal="center" vertical="center" wrapText="1"/>
    </xf>
    <xf numFmtId="0" fontId="11" fillId="0" borderId="90" xfId="9" applyFont="1" applyBorder="1" applyAlignment="1">
      <alignment horizontal="center" vertical="center" wrapText="1"/>
    </xf>
    <xf numFmtId="0" fontId="11" fillId="0" borderId="66" xfId="9" applyFont="1" applyBorder="1" applyAlignment="1">
      <alignment horizontal="center" vertical="center" wrapText="1"/>
    </xf>
    <xf numFmtId="0" fontId="88" fillId="9" borderId="46" xfId="0" applyFont="1" applyFill="1" applyBorder="1" applyAlignment="1" applyProtection="1">
      <alignment horizontal="left" vertical="center" wrapText="1"/>
      <protection locked="0"/>
    </xf>
    <xf numFmtId="0" fontId="88" fillId="9" borderId="4" xfId="0" applyFont="1" applyFill="1" applyBorder="1" applyAlignment="1" applyProtection="1">
      <alignment horizontal="left" vertical="center" wrapText="1"/>
      <protection locked="0"/>
    </xf>
    <xf numFmtId="12" fontId="70" fillId="2" borderId="140" xfId="1" quotePrefix="1" applyNumberFormat="1" applyFont="1" applyFill="1" applyBorder="1" applyAlignment="1" applyProtection="1">
      <alignment horizontal="center" vertical="center" wrapText="1"/>
      <protection locked="0"/>
    </xf>
    <xf numFmtId="12" fontId="70" fillId="2" borderId="15" xfId="1" quotePrefix="1" applyNumberFormat="1" applyFont="1" applyFill="1" applyBorder="1" applyAlignment="1" applyProtection="1">
      <alignment horizontal="center" vertical="center" wrapText="1"/>
      <protection locked="0"/>
    </xf>
    <xf numFmtId="0" fontId="70" fillId="2" borderId="13" xfId="1" applyFont="1" applyFill="1" applyBorder="1" applyAlignment="1" applyProtection="1">
      <alignment horizontal="center" vertical="center" wrapText="1"/>
      <protection locked="0"/>
    </xf>
    <xf numFmtId="0" fontId="70" fillId="2" borderId="14" xfId="1" applyFont="1" applyFill="1" applyBorder="1" applyAlignment="1" applyProtection="1">
      <alignment horizontal="center" vertical="center" wrapText="1"/>
      <protection locked="0"/>
    </xf>
    <xf numFmtId="0" fontId="70" fillId="2" borderId="138" xfId="1" applyFont="1" applyFill="1" applyBorder="1" applyAlignment="1" applyProtection="1">
      <alignment horizontal="center" vertical="center" wrapText="1"/>
      <protection locked="0"/>
    </xf>
    <xf numFmtId="0" fontId="89" fillId="0" borderId="59" xfId="15" applyFont="1" applyBorder="1" applyAlignment="1" applyProtection="1">
      <alignment horizontal="center" vertical="center" textRotation="255" wrapText="1"/>
      <protection locked="0"/>
    </xf>
    <xf numFmtId="0" fontId="89" fillId="0" borderId="73" xfId="15" applyFont="1" applyBorder="1" applyAlignment="1" applyProtection="1">
      <alignment horizontal="center" vertical="center" textRotation="255" wrapText="1"/>
      <protection locked="0"/>
    </xf>
    <xf numFmtId="0" fontId="88" fillId="9" borderId="50" xfId="0" applyFont="1" applyFill="1" applyBorder="1" applyAlignment="1" applyProtection="1">
      <alignment horizontal="left" vertical="center" wrapText="1"/>
      <protection locked="0"/>
    </xf>
    <xf numFmtId="0" fontId="88" fillId="9" borderId="37" xfId="0" applyFont="1" applyFill="1" applyBorder="1" applyAlignment="1" applyProtection="1">
      <alignment horizontal="left" vertical="center" wrapText="1"/>
      <protection locked="0"/>
    </xf>
    <xf numFmtId="0" fontId="88" fillId="9" borderId="55" xfId="0" applyFont="1" applyFill="1" applyBorder="1" applyAlignment="1" applyProtection="1">
      <alignment horizontal="left" vertical="center" wrapText="1"/>
      <protection locked="0"/>
    </xf>
    <xf numFmtId="0" fontId="88" fillId="9" borderId="26" xfId="0" applyFont="1" applyFill="1" applyBorder="1" applyAlignment="1" applyProtection="1">
      <alignment horizontal="left" vertical="center" wrapText="1"/>
      <protection locked="0"/>
    </xf>
    <xf numFmtId="0" fontId="11" fillId="0" borderId="45" xfId="9" applyFont="1" applyBorder="1" applyAlignment="1">
      <alignment horizontal="center" vertical="center" wrapText="1"/>
    </xf>
    <xf numFmtId="0" fontId="11" fillId="0" borderId="12" xfId="9" applyFont="1" applyBorder="1" applyAlignment="1">
      <alignment horizontal="center" vertical="center" wrapText="1"/>
    </xf>
    <xf numFmtId="0" fontId="11" fillId="0" borderId="52" xfId="9" applyFont="1" applyBorder="1" applyAlignment="1">
      <alignment horizontal="center" vertical="center" wrapText="1"/>
    </xf>
    <xf numFmtId="0" fontId="0" fillId="0" borderId="17" xfId="9" applyFont="1" applyBorder="1" applyAlignment="1">
      <alignment horizontal="center" vertical="center" wrapText="1"/>
    </xf>
    <xf numFmtId="0" fontId="11" fillId="0" borderId="101" xfId="9" applyFont="1" applyBorder="1" applyAlignment="1">
      <alignment horizontal="center" vertical="center" wrapText="1"/>
    </xf>
    <xf numFmtId="0" fontId="68" fillId="0" borderId="58" xfId="9" applyFont="1" applyBorder="1" applyAlignment="1">
      <alignment horizontal="center" vertical="center" wrapText="1"/>
    </xf>
    <xf numFmtId="0" fontId="11" fillId="0" borderId="9" xfId="9" applyFont="1" applyBorder="1" applyAlignment="1">
      <alignment horizontal="center" vertical="center" wrapText="1"/>
    </xf>
    <xf numFmtId="0" fontId="11" fillId="0" borderId="20" xfId="9" applyFont="1" applyBorder="1" applyAlignment="1">
      <alignment horizontal="center" vertical="center" wrapText="1"/>
    </xf>
    <xf numFmtId="0" fontId="68" fillId="0" borderId="67" xfId="9" applyFont="1" applyBorder="1" applyAlignment="1">
      <alignment horizontal="center" vertical="center" wrapText="1"/>
    </xf>
    <xf numFmtId="0" fontId="0" fillId="0" borderId="116" xfId="9" applyFont="1" applyBorder="1" applyAlignment="1">
      <alignment horizontal="center" vertical="center" wrapText="1"/>
    </xf>
    <xf numFmtId="0" fontId="11" fillId="0" borderId="21" xfId="9" applyFont="1" applyBorder="1" applyAlignment="1">
      <alignment horizontal="center" vertical="center" wrapText="1"/>
    </xf>
    <xf numFmtId="0" fontId="11" fillId="0" borderId="22" xfId="9" applyFont="1" applyBorder="1" applyAlignment="1">
      <alignment horizontal="center" vertical="center" wrapText="1"/>
    </xf>
    <xf numFmtId="0" fontId="11" fillId="0" borderId="17" xfId="9" applyFont="1" applyBorder="1" applyAlignment="1">
      <alignment horizontal="center" vertical="center" wrapText="1"/>
    </xf>
    <xf numFmtId="0" fontId="11" fillId="0" borderId="103" xfId="9" applyFont="1" applyBorder="1" applyAlignment="1">
      <alignment horizontal="center" vertical="center" wrapText="1"/>
    </xf>
    <xf numFmtId="0" fontId="11" fillId="0" borderId="11" xfId="9" applyFont="1" applyBorder="1" applyAlignment="1">
      <alignment horizontal="center" vertical="center" wrapText="1"/>
    </xf>
    <xf numFmtId="0" fontId="11" fillId="0" borderId="46" xfId="9" applyFont="1" applyBorder="1" applyAlignment="1">
      <alignment horizontal="center" vertical="center" wrapText="1"/>
    </xf>
    <xf numFmtId="0" fontId="0" fillId="0" borderId="9" xfId="9" applyFont="1" applyBorder="1" applyAlignment="1">
      <alignment horizontal="center" vertical="center" wrapText="1"/>
    </xf>
    <xf numFmtId="0" fontId="11" fillId="0" borderId="117" xfId="9" applyFont="1" applyBorder="1" applyAlignment="1">
      <alignment horizontal="center" vertical="center" wrapText="1"/>
    </xf>
    <xf numFmtId="0" fontId="11" fillId="0" borderId="74" xfId="9" applyFont="1" applyBorder="1" applyAlignment="1">
      <alignment horizontal="center" vertical="center" wrapText="1"/>
    </xf>
    <xf numFmtId="0" fontId="68" fillId="0" borderId="62" xfId="9" applyFont="1" applyBorder="1" applyAlignment="1">
      <alignment horizontal="center" vertical="center" wrapText="1"/>
    </xf>
    <xf numFmtId="0" fontId="17" fillId="0" borderId="0" xfId="9" applyFont="1" applyAlignment="1">
      <alignment horizontal="center" vertical="center" wrapText="1" shrinkToFit="1"/>
    </xf>
    <xf numFmtId="0" fontId="17" fillId="0" borderId="7" xfId="9" applyFont="1" applyBorder="1" applyAlignment="1" applyProtection="1">
      <alignment horizontal="left" vertical="center" wrapText="1"/>
    </xf>
    <xf numFmtId="0" fontId="17" fillId="0" borderId="91" xfId="9" applyFont="1" applyBorder="1" applyAlignment="1" applyProtection="1">
      <alignment horizontal="left" vertical="center" wrapText="1"/>
    </xf>
    <xf numFmtId="0" fontId="17" fillId="0" borderId="91" xfId="9" applyFont="1" applyBorder="1" applyAlignment="1" applyProtection="1">
      <alignment horizontal="left" vertical="center" wrapText="1"/>
      <protection locked="0"/>
    </xf>
    <xf numFmtId="0" fontId="0" fillId="0" borderId="45" xfId="9" applyFont="1" applyBorder="1" applyAlignment="1">
      <alignment horizontal="center" vertical="center" wrapText="1"/>
    </xf>
    <xf numFmtId="0" fontId="11" fillId="0" borderId="0" xfId="9" applyFont="1" applyAlignment="1">
      <alignment horizontal="left" vertical="center"/>
    </xf>
    <xf numFmtId="0" fontId="11" fillId="0" borderId="0" xfId="9" applyFont="1" applyAlignment="1">
      <alignment horizontal="left" vertical="center" wrapText="1"/>
    </xf>
    <xf numFmtId="0" fontId="11" fillId="0" borderId="116" xfId="9" applyFont="1" applyBorder="1" applyAlignment="1">
      <alignment horizontal="center" vertical="center"/>
    </xf>
    <xf numFmtId="0" fontId="11" fillId="0" borderId="63" xfId="9" applyFont="1" applyBorder="1" applyAlignment="1">
      <alignment horizontal="center" vertical="center"/>
    </xf>
    <xf numFmtId="0" fontId="11" fillId="0" borderId="21" xfId="9" applyFont="1" applyBorder="1" applyAlignment="1">
      <alignment horizontal="center" vertical="center"/>
    </xf>
    <xf numFmtId="0" fontId="11" fillId="0" borderId="22" xfId="9" applyFont="1" applyBorder="1" applyAlignment="1">
      <alignment horizontal="center" vertical="center"/>
    </xf>
    <xf numFmtId="0" fontId="11" fillId="0" borderId="117" xfId="9" applyFont="1" applyBorder="1" applyAlignment="1">
      <alignment horizontal="center" vertical="center"/>
    </xf>
    <xf numFmtId="0" fontId="11" fillId="0" borderId="74" xfId="9" applyFont="1" applyBorder="1" applyAlignment="1">
      <alignment horizontal="center" vertical="center"/>
    </xf>
    <xf numFmtId="0" fontId="0" fillId="0" borderId="103" xfId="9" applyFont="1" applyBorder="1" applyAlignment="1">
      <alignment horizontal="center" vertical="center" wrapText="1"/>
    </xf>
    <xf numFmtId="0" fontId="11" fillId="0" borderId="71" xfId="9" applyFont="1" applyBorder="1" applyAlignment="1">
      <alignment horizontal="center" vertical="center" wrapText="1"/>
    </xf>
    <xf numFmtId="0" fontId="0" fillId="0" borderId="0" xfId="9" applyFont="1" applyAlignment="1">
      <alignment horizontal="left" vertical="center" wrapText="1"/>
    </xf>
    <xf numFmtId="0" fontId="0" fillId="0" borderId="90" xfId="9" applyFont="1" applyBorder="1" applyAlignment="1">
      <alignment horizontal="center" vertical="center" wrapText="1"/>
    </xf>
    <xf numFmtId="0" fontId="11" fillId="0" borderId="91" xfId="9" applyFont="1" applyBorder="1" applyAlignment="1">
      <alignment horizontal="center" vertical="center" wrapText="1"/>
    </xf>
    <xf numFmtId="0" fontId="11" fillId="0" borderId="105" xfId="9" applyFont="1" applyBorder="1" applyAlignment="1">
      <alignment horizontal="center" vertical="center" wrapText="1"/>
    </xf>
    <xf numFmtId="0" fontId="0" fillId="0" borderId="132" xfId="20" applyFont="1" applyBorder="1" applyAlignment="1" applyProtection="1">
      <alignment horizontal="left" vertical="center" wrapText="1"/>
      <protection locked="0"/>
    </xf>
    <xf numFmtId="0" fontId="11" fillId="0" borderId="131" xfId="20" applyFont="1" applyBorder="1" applyAlignment="1" applyProtection="1">
      <alignment horizontal="left" vertical="center" wrapText="1"/>
      <protection locked="0"/>
    </xf>
    <xf numFmtId="0" fontId="0" fillId="0" borderId="141" xfId="0" applyBorder="1" applyAlignment="1">
      <alignment horizontal="left" vertical="center" wrapText="1"/>
    </xf>
    <xf numFmtId="0" fontId="0" fillId="0" borderId="103" xfId="20" applyFont="1" applyBorder="1" applyAlignment="1" applyProtection="1">
      <alignment horizontal="left" vertical="center" wrapText="1"/>
      <protection locked="0"/>
    </xf>
    <xf numFmtId="0" fontId="0" fillId="0" borderId="101" xfId="20" applyFont="1" applyBorder="1" applyAlignment="1" applyProtection="1">
      <alignment horizontal="left" vertical="center" wrapText="1"/>
      <protection locked="0"/>
    </xf>
    <xf numFmtId="0" fontId="0" fillId="0" borderId="104" xfId="20" applyFont="1" applyBorder="1" applyAlignment="1" applyProtection="1">
      <alignment horizontal="left" vertical="center" wrapText="1"/>
      <protection locked="0"/>
    </xf>
    <xf numFmtId="0" fontId="17" fillId="0" borderId="0" xfId="20" applyFont="1" applyAlignment="1" applyProtection="1">
      <alignment horizontal="center" vertical="center" wrapText="1"/>
      <protection locked="0"/>
    </xf>
    <xf numFmtId="0" fontId="10" fillId="0" borderId="0" xfId="20" applyFont="1" applyProtection="1">
      <alignment vertical="center"/>
      <protection locked="0"/>
    </xf>
    <xf numFmtId="0" fontId="0" fillId="0" borderId="59" xfId="20" applyFont="1" applyBorder="1" applyAlignment="1" applyProtection="1">
      <alignment horizontal="center" vertical="center" wrapText="1"/>
      <protection locked="0"/>
    </xf>
    <xf numFmtId="0" fontId="11" fillId="0" borderId="63" xfId="20" applyFont="1" applyBorder="1" applyAlignment="1" applyProtection="1">
      <alignment horizontal="center" vertical="center" wrapText="1"/>
      <protection locked="0"/>
    </xf>
    <xf numFmtId="0" fontId="11" fillId="0" borderId="13" xfId="20" applyFont="1" applyBorder="1" applyAlignment="1">
      <alignment horizontal="left" vertical="center" wrapText="1" indent="1"/>
    </xf>
    <xf numFmtId="0" fontId="11" fillId="0" borderId="14" xfId="20" applyFont="1" applyBorder="1" applyAlignment="1">
      <alignment horizontal="left" vertical="center" wrapText="1" indent="1"/>
    </xf>
    <xf numFmtId="0" fontId="11" fillId="0" borderId="15" xfId="20" applyFont="1" applyBorder="1" applyAlignment="1">
      <alignment horizontal="left" vertical="center" wrapText="1" indent="1"/>
    </xf>
    <xf numFmtId="0" fontId="11" fillId="0" borderId="13" xfId="20" applyFont="1" applyBorder="1" applyAlignment="1" applyProtection="1">
      <alignment horizontal="center" vertical="center" wrapText="1"/>
      <protection locked="0"/>
    </xf>
    <xf numFmtId="0" fontId="11" fillId="0" borderId="15" xfId="20" applyFont="1" applyBorder="1" applyAlignment="1" applyProtection="1">
      <alignment horizontal="center" vertical="center" wrapText="1"/>
      <protection locked="0"/>
    </xf>
    <xf numFmtId="0" fontId="0" fillId="0" borderId="73" xfId="20" applyFont="1" applyBorder="1" applyAlignment="1" applyProtection="1">
      <alignment horizontal="left" vertical="center" wrapText="1" indent="1"/>
      <protection locked="0"/>
    </xf>
    <xf numFmtId="0" fontId="0" fillId="0" borderId="1" xfId="20" applyFont="1" applyBorder="1" applyAlignment="1" applyProtection="1">
      <alignment horizontal="left" vertical="center" wrapText="1" indent="1"/>
      <protection locked="0"/>
    </xf>
    <xf numFmtId="0" fontId="11" fillId="0" borderId="1" xfId="20" applyFont="1" applyBorder="1" applyAlignment="1" applyProtection="1">
      <alignment horizontal="left" vertical="center" wrapText="1" indent="1"/>
      <protection locked="0"/>
    </xf>
    <xf numFmtId="0" fontId="11" fillId="0" borderId="74" xfId="20" applyFont="1" applyBorder="1" applyAlignment="1" applyProtection="1">
      <alignment horizontal="left" vertical="center" wrapText="1" indent="1"/>
      <protection locked="0"/>
    </xf>
    <xf numFmtId="0" fontId="0" fillId="0" borderId="40" xfId="20" applyFont="1" applyBorder="1" applyAlignment="1" applyProtection="1">
      <alignment horizontal="center" vertical="center" wrapText="1"/>
      <protection locked="0"/>
    </xf>
    <xf numFmtId="0" fontId="0" fillId="0" borderId="60" xfId="20" applyFont="1" applyBorder="1" applyAlignment="1" applyProtection="1">
      <alignment horizontal="center" vertical="center" wrapText="1"/>
      <protection locked="0"/>
    </xf>
    <xf numFmtId="0" fontId="0" fillId="0" borderId="0" xfId="20" applyFont="1" applyAlignment="1" applyProtection="1">
      <alignment horizontal="center" vertical="center" wrapText="1"/>
      <protection locked="0"/>
    </xf>
    <xf numFmtId="0" fontId="0" fillId="0" borderId="73" xfId="20" applyFont="1" applyBorder="1" applyAlignment="1" applyProtection="1">
      <alignment horizontal="center" vertical="center" wrapText="1"/>
      <protection locked="0"/>
    </xf>
    <xf numFmtId="0" fontId="0" fillId="0" borderId="1" xfId="20" applyFont="1" applyBorder="1" applyAlignment="1" applyProtection="1">
      <alignment horizontal="center" vertical="center" wrapText="1"/>
      <protection locked="0"/>
    </xf>
    <xf numFmtId="0" fontId="11" fillId="0" borderId="37" xfId="20" applyFont="1" applyBorder="1" applyAlignment="1">
      <alignment horizontal="left" vertical="center" wrapText="1" indent="1"/>
    </xf>
    <xf numFmtId="0" fontId="11" fillId="0" borderId="36" xfId="20" applyFont="1" applyBorder="1" applyAlignment="1">
      <alignment horizontal="left" vertical="center" wrapText="1" indent="1"/>
    </xf>
    <xf numFmtId="0" fontId="11" fillId="0" borderId="108" xfId="20" applyFont="1" applyBorder="1" applyAlignment="1">
      <alignment horizontal="left" vertical="center" wrapText="1" indent="1"/>
    </xf>
    <xf numFmtId="0" fontId="0" fillId="0" borderId="135" xfId="20" applyFont="1" applyBorder="1" applyAlignment="1" applyProtection="1">
      <alignment horizontal="center" vertical="center" wrapText="1"/>
      <protection locked="0"/>
    </xf>
    <xf numFmtId="0" fontId="11" fillId="0" borderId="137" xfId="20" applyFont="1" applyBorder="1" applyAlignment="1" applyProtection="1">
      <alignment horizontal="center" vertical="center"/>
      <protection locked="0"/>
    </xf>
    <xf numFmtId="0" fontId="10" fillId="0" borderId="138" xfId="20" applyFont="1" applyBorder="1" applyAlignment="1" applyProtection="1">
      <alignment horizontal="left" vertical="center" indent="1"/>
      <protection locked="0"/>
    </xf>
    <xf numFmtId="0" fontId="10" fillId="0" borderId="136" xfId="20" applyFont="1" applyBorder="1" applyAlignment="1" applyProtection="1">
      <alignment horizontal="left" vertical="center" indent="1"/>
      <protection locked="0"/>
    </xf>
    <xf numFmtId="0" fontId="10" fillId="0" borderId="137" xfId="20" applyFont="1" applyBorder="1" applyAlignment="1" applyProtection="1">
      <alignment horizontal="left" vertical="center" indent="1"/>
      <protection locked="0"/>
    </xf>
    <xf numFmtId="0" fontId="0" fillId="0" borderId="63" xfId="20" applyFont="1" applyBorder="1" applyAlignment="1" applyProtection="1">
      <alignment horizontal="center" vertical="center" wrapText="1"/>
      <protection locked="0"/>
    </xf>
    <xf numFmtId="0" fontId="0" fillId="0" borderId="74" xfId="20" applyFont="1" applyBorder="1" applyAlignment="1" applyProtection="1">
      <alignment horizontal="center" vertical="center" wrapText="1"/>
      <protection locked="0"/>
    </xf>
    <xf numFmtId="0" fontId="0" fillId="0" borderId="50" xfId="20" applyFont="1" applyBorder="1" applyAlignment="1" applyProtection="1">
      <alignment horizontal="center" vertical="center" wrapText="1"/>
      <protection locked="0"/>
    </xf>
    <xf numFmtId="0" fontId="0" fillId="0" borderId="37" xfId="20" applyFont="1" applyBorder="1" applyAlignment="1" applyProtection="1">
      <alignment horizontal="center" vertical="center" wrapText="1"/>
      <protection locked="0"/>
    </xf>
    <xf numFmtId="0" fontId="74" fillId="0" borderId="37" xfId="20" applyFont="1" applyBorder="1" applyAlignment="1" applyProtection="1">
      <alignment horizontal="left" vertical="center" wrapText="1" indent="1"/>
      <protection locked="0"/>
    </xf>
    <xf numFmtId="0" fontId="74" fillId="0" borderId="64" xfId="20" applyFont="1" applyBorder="1" applyAlignment="1" applyProtection="1">
      <alignment horizontal="left" vertical="center" wrapText="1" indent="1"/>
      <protection locked="0"/>
    </xf>
    <xf numFmtId="0" fontId="74" fillId="0" borderId="103" xfId="20" applyFont="1" applyBorder="1" applyAlignment="1" applyProtection="1">
      <alignment horizontal="center" vertical="center" wrapText="1"/>
      <protection locked="0"/>
    </xf>
    <xf numFmtId="0" fontId="74" fillId="0" borderId="101" xfId="20" applyFont="1" applyBorder="1" applyAlignment="1" applyProtection="1">
      <alignment horizontal="center" vertical="center" wrapText="1"/>
      <protection locked="0"/>
    </xf>
    <xf numFmtId="0" fontId="74" fillId="0" borderId="104" xfId="20" applyFont="1" applyBorder="1" applyAlignment="1" applyProtection="1">
      <alignment horizontal="center" vertical="center" wrapText="1"/>
      <protection locked="0"/>
    </xf>
    <xf numFmtId="0" fontId="86" fillId="0" borderId="103" xfId="20" applyFont="1" applyBorder="1" applyAlignment="1" applyProtection="1">
      <alignment horizontal="left" vertical="center" wrapText="1" indent="1"/>
      <protection locked="0"/>
    </xf>
    <xf numFmtId="0" fontId="77" fillId="0" borderId="101" xfId="20" applyFont="1" applyBorder="1" applyAlignment="1" applyProtection="1">
      <alignment horizontal="left" vertical="center" wrapText="1" indent="1"/>
      <protection locked="0"/>
    </xf>
    <xf numFmtId="0" fontId="77" fillId="0" borderId="71" xfId="20" applyFont="1" applyBorder="1" applyAlignment="1" applyProtection="1">
      <alignment horizontal="left" vertical="center" wrapText="1" indent="1"/>
      <protection locked="0"/>
    </xf>
    <xf numFmtId="0" fontId="74" fillId="0" borderId="32" xfId="20" applyFont="1" applyBorder="1" applyAlignment="1" applyProtection="1">
      <alignment horizontal="center" vertical="center" wrapText="1"/>
      <protection locked="0"/>
    </xf>
    <xf numFmtId="0" fontId="74" fillId="0" borderId="56" xfId="20" applyFont="1" applyBorder="1" applyAlignment="1" applyProtection="1">
      <alignment horizontal="center" vertical="center" wrapText="1"/>
      <protection locked="0"/>
    </xf>
    <xf numFmtId="0" fontId="74" fillId="0" borderId="33" xfId="20" applyFont="1" applyBorder="1" applyAlignment="1" applyProtection="1">
      <alignment horizontal="center" vertical="center" wrapText="1"/>
      <protection locked="0"/>
    </xf>
    <xf numFmtId="0" fontId="74" fillId="0" borderId="32" xfId="20" applyFont="1" applyBorder="1" applyAlignment="1" applyProtection="1">
      <alignment horizontal="left" vertical="center" wrapText="1" indent="1"/>
      <protection locked="0"/>
    </xf>
    <xf numFmtId="0" fontId="74" fillId="0" borderId="56" xfId="20" applyFont="1" applyBorder="1" applyAlignment="1" applyProtection="1">
      <alignment horizontal="left" vertical="center" wrapText="1" indent="1"/>
      <protection locked="0"/>
    </xf>
    <xf numFmtId="0" fontId="74" fillId="0" borderId="72" xfId="20" applyFont="1" applyBorder="1" applyAlignment="1" applyProtection="1">
      <alignment horizontal="left" vertical="center" wrapText="1" indent="1"/>
      <protection locked="0"/>
    </xf>
    <xf numFmtId="0" fontId="0" fillId="0" borderId="52" xfId="20" applyFont="1" applyBorder="1" applyAlignment="1" applyProtection="1">
      <alignment horizontal="center" vertical="center" wrapText="1"/>
      <protection locked="0"/>
    </xf>
    <xf numFmtId="0" fontId="11" fillId="0" borderId="43" xfId="20" applyFont="1" applyBorder="1" applyAlignment="1" applyProtection="1">
      <alignment horizontal="center" vertical="center" wrapText="1"/>
      <protection locked="0"/>
    </xf>
    <xf numFmtId="0" fontId="11" fillId="0" borderId="55" xfId="20" applyFont="1" applyBorder="1" applyAlignment="1" applyProtection="1">
      <alignment horizontal="center" vertical="center" wrapText="1"/>
      <protection locked="0"/>
    </xf>
    <xf numFmtId="0" fontId="0" fillId="0" borderId="37" xfId="20" applyFont="1" applyBorder="1" applyAlignment="1">
      <alignment horizontal="left" vertical="center" wrapText="1" indent="1"/>
    </xf>
    <xf numFmtId="0" fontId="11" fillId="0" borderId="64" xfId="20" applyFont="1" applyBorder="1" applyAlignment="1">
      <alignment horizontal="left" vertical="center" wrapText="1" indent="1"/>
    </xf>
    <xf numFmtId="0" fontId="74" fillId="0" borderId="102" xfId="20" applyFont="1" applyBorder="1" applyAlignment="1" applyProtection="1">
      <alignment horizontal="center" vertical="center" wrapText="1"/>
      <protection locked="0"/>
    </xf>
    <xf numFmtId="0" fontId="87" fillId="0" borderId="0" xfId="20" applyFont="1" applyAlignment="1" applyProtection="1">
      <alignment horizontal="left" vertical="center" wrapText="1"/>
      <protection locked="0"/>
    </xf>
    <xf numFmtId="0" fontId="0" fillId="0" borderId="55" xfId="20" applyFont="1" applyBorder="1" applyAlignment="1" applyProtection="1">
      <alignment horizontal="center" vertical="center" wrapText="1"/>
      <protection locked="0"/>
    </xf>
    <xf numFmtId="0" fontId="0" fillId="0" borderId="26" xfId="20" applyFont="1" applyBorder="1" applyAlignment="1" applyProtection="1">
      <alignment horizontal="center" vertical="center" wrapText="1"/>
      <protection locked="0"/>
    </xf>
    <xf numFmtId="0" fontId="11" fillId="0" borderId="26" xfId="20" applyFont="1" applyBorder="1" applyAlignment="1">
      <alignment horizontal="left" vertical="center" wrapText="1" indent="1"/>
    </xf>
    <xf numFmtId="0" fontId="11" fillId="0" borderId="68" xfId="20" applyFont="1" applyBorder="1" applyAlignment="1">
      <alignment horizontal="left" vertical="center" wrapText="1" indent="1"/>
    </xf>
    <xf numFmtId="0" fontId="0" fillId="0" borderId="47" xfId="20" applyFont="1" applyBorder="1" applyAlignment="1" applyProtection="1">
      <alignment horizontal="center" vertical="center" wrapText="1"/>
      <protection locked="0"/>
    </xf>
    <xf numFmtId="38" fontId="19" fillId="0" borderId="41" xfId="2" applyFont="1" applyBorder="1" applyAlignment="1" applyProtection="1">
      <alignment horizontal="right" vertical="center" wrapText="1" indent="1"/>
      <protection locked="0"/>
    </xf>
    <xf numFmtId="38" fontId="19" fillId="0" borderId="48" xfId="2" applyFont="1" applyBorder="1" applyAlignment="1" applyProtection="1">
      <alignment horizontal="right" vertical="center" wrapText="1" indent="1"/>
      <protection locked="0"/>
    </xf>
    <xf numFmtId="0" fontId="80" fillId="9" borderId="40" xfId="0" applyFont="1" applyFill="1" applyBorder="1" applyAlignment="1" applyProtection="1">
      <alignment horizontal="left" vertical="center"/>
      <protection locked="0"/>
    </xf>
    <xf numFmtId="0" fontId="0" fillId="0" borderId="45" xfId="20" applyFont="1" applyBorder="1" applyAlignment="1" applyProtection="1">
      <alignment horizontal="center" vertical="center" wrapText="1"/>
      <protection locked="0"/>
    </xf>
    <xf numFmtId="0" fontId="0" fillId="0" borderId="9" xfId="20" applyFont="1" applyBorder="1" applyAlignment="1" applyProtection="1">
      <alignment horizontal="center" vertical="center" wrapText="1"/>
      <protection locked="0"/>
    </xf>
    <xf numFmtId="38" fontId="19" fillId="0" borderId="139" xfId="2" applyFont="1" applyBorder="1" applyAlignment="1" applyProtection="1">
      <alignment horizontal="right" vertical="center" wrapText="1" indent="1"/>
      <protection locked="0"/>
    </xf>
    <xf numFmtId="38" fontId="19" fillId="0" borderId="20" xfId="2" applyFont="1" applyBorder="1" applyAlignment="1" applyProtection="1">
      <alignment horizontal="right" vertical="center" wrapText="1" indent="1"/>
      <protection locked="0"/>
    </xf>
    <xf numFmtId="0" fontId="80" fillId="9" borderId="0" xfId="0" applyFont="1" applyFill="1" applyAlignment="1" applyProtection="1">
      <alignment horizontal="left" vertical="center"/>
      <protection locked="0"/>
    </xf>
    <xf numFmtId="0" fontId="0" fillId="0" borderId="102" xfId="20" applyFont="1" applyBorder="1" applyAlignment="1" applyProtection="1">
      <alignment horizontal="left" vertical="center" wrapText="1" indent="1"/>
      <protection locked="0"/>
    </xf>
    <xf numFmtId="0" fontId="0" fillId="0" borderId="103" xfId="20" applyFont="1" applyBorder="1" applyAlignment="1" applyProtection="1">
      <alignment horizontal="left" vertical="center" wrapText="1" indent="1"/>
      <protection locked="0"/>
    </xf>
    <xf numFmtId="0" fontId="0" fillId="0" borderId="59" xfId="0" applyBorder="1" applyAlignment="1">
      <alignment horizontal="center" vertical="center"/>
    </xf>
    <xf numFmtId="0" fontId="0" fillId="0" borderId="40" xfId="0" applyBorder="1" applyAlignment="1">
      <alignment horizontal="center" vertical="center"/>
    </xf>
    <xf numFmtId="49" fontId="0" fillId="0" borderId="102" xfId="20" applyNumberFormat="1" applyFont="1" applyBorder="1" applyAlignment="1" applyProtection="1">
      <alignment horizontal="left" vertical="center" wrapText="1" indent="1"/>
      <protection locked="0"/>
    </xf>
    <xf numFmtId="49" fontId="0" fillId="0" borderId="103" xfId="20" applyNumberFormat="1" applyFont="1" applyBorder="1" applyAlignment="1" applyProtection="1">
      <alignment horizontal="left" vertical="center" wrapText="1" indent="1"/>
      <protection locked="0"/>
    </xf>
    <xf numFmtId="0" fontId="0" fillId="0" borderId="73" xfId="0" applyBorder="1" applyAlignment="1">
      <alignment horizontal="center" vertical="center"/>
    </xf>
    <xf numFmtId="0" fontId="0" fillId="0" borderId="1" xfId="0" applyBorder="1" applyAlignment="1">
      <alignment horizontal="center" vertical="center"/>
    </xf>
    <xf numFmtId="0" fontId="0" fillId="0" borderId="93" xfId="20" applyFont="1" applyBorder="1" applyAlignment="1" applyProtection="1">
      <alignment horizontal="left" vertical="center" wrapText="1" indent="1"/>
      <protection locked="0"/>
    </xf>
    <xf numFmtId="0" fontId="0" fillId="0" borderId="69" xfId="20" applyFont="1" applyBorder="1" applyAlignment="1" applyProtection="1">
      <alignment horizontal="left" vertical="center" wrapText="1" indent="1"/>
      <protection locked="0"/>
    </xf>
    <xf numFmtId="0" fontId="0" fillId="0" borderId="26" xfId="20" applyFont="1" applyBorder="1" applyAlignment="1" applyProtection="1">
      <alignment horizontal="left" vertical="center" wrapText="1" indent="1"/>
      <protection locked="0"/>
    </xf>
    <xf numFmtId="0" fontId="0" fillId="0" borderId="68" xfId="20" applyFont="1" applyBorder="1" applyAlignment="1" applyProtection="1">
      <alignment horizontal="left" vertical="center" wrapText="1" indent="1"/>
      <protection locked="0"/>
    </xf>
    <xf numFmtId="0" fontId="74" fillId="0" borderId="26" xfId="20" applyFont="1" applyBorder="1" applyAlignment="1" applyProtection="1">
      <alignment horizontal="left" vertical="center" wrapText="1" indent="1"/>
      <protection locked="0"/>
    </xf>
    <xf numFmtId="0" fontId="74" fillId="0" borderId="68" xfId="20" applyFont="1" applyBorder="1" applyAlignment="1" applyProtection="1">
      <alignment horizontal="left" vertical="center" wrapText="1" indent="1"/>
      <protection locked="0"/>
    </xf>
    <xf numFmtId="0" fontId="87" fillId="0" borderId="0" xfId="20" applyFont="1" applyAlignment="1" applyProtection="1">
      <alignment horizontal="left" vertical="top" wrapText="1"/>
      <protection locked="0"/>
    </xf>
    <xf numFmtId="0" fontId="84" fillId="0" borderId="103" xfId="20" applyFont="1" applyBorder="1" applyAlignment="1" applyProtection="1">
      <alignment horizontal="left" vertical="center" wrapText="1" indent="1"/>
      <protection locked="0"/>
    </xf>
    <xf numFmtId="0" fontId="19" fillId="0" borderId="101" xfId="20" applyFont="1" applyBorder="1" applyAlignment="1" applyProtection="1">
      <alignment horizontal="left" vertical="center" wrapText="1" indent="1"/>
      <protection locked="0"/>
    </xf>
    <xf numFmtId="0" fontId="19" fillId="0" borderId="71" xfId="20" applyFont="1" applyBorder="1" applyAlignment="1" applyProtection="1">
      <alignment horizontal="left" vertical="center" wrapText="1" indent="1"/>
      <protection locked="0"/>
    </xf>
    <xf numFmtId="0" fontId="0" fillId="0" borderId="12" xfId="20" applyFont="1" applyBorder="1" applyAlignment="1" applyProtection="1">
      <alignment horizontal="center" vertical="center" wrapText="1"/>
      <protection locked="0"/>
    </xf>
    <xf numFmtId="0" fontId="0" fillId="0" borderId="46" xfId="20" applyFont="1" applyBorder="1" applyAlignment="1" applyProtection="1">
      <alignment horizontal="center" vertical="center" wrapText="1"/>
      <protection locked="0"/>
    </xf>
    <xf numFmtId="0" fontId="74" fillId="0" borderId="3" xfId="20" applyFont="1" applyBorder="1" applyAlignment="1" applyProtection="1">
      <alignment horizontal="center" vertical="center" wrapText="1"/>
      <protection locked="0"/>
    </xf>
    <xf numFmtId="0" fontId="74" fillId="0" borderId="23" xfId="20" applyFont="1" applyBorder="1" applyAlignment="1" applyProtection="1">
      <alignment horizontal="center" vertical="center" wrapText="1"/>
      <protection locked="0"/>
    </xf>
    <xf numFmtId="0" fontId="74" fillId="0" borderId="93" xfId="20" applyFont="1" applyBorder="1" applyAlignment="1" applyProtection="1">
      <alignment horizontal="center" vertical="center" wrapText="1"/>
      <protection locked="0"/>
    </xf>
    <xf numFmtId="0" fontId="74" fillId="0" borderId="103" xfId="20" applyFont="1" applyBorder="1" applyAlignment="1">
      <alignment horizontal="left" vertical="center" wrapText="1" indent="1"/>
    </xf>
    <xf numFmtId="0" fontId="74" fillId="0" borderId="101" xfId="20" applyFont="1" applyBorder="1" applyAlignment="1">
      <alignment horizontal="left" vertical="center" wrapText="1" indent="1"/>
    </xf>
    <xf numFmtId="0" fontId="74" fillId="0" borderId="71" xfId="20" applyFont="1" applyBorder="1" applyAlignment="1">
      <alignment horizontal="left" vertical="center" wrapText="1" indent="1"/>
    </xf>
    <xf numFmtId="0" fontId="74" fillId="0" borderId="103" xfId="20" applyFont="1" applyBorder="1" applyAlignment="1" applyProtection="1">
      <alignment horizontal="left" vertical="center" wrapText="1" indent="1"/>
      <protection locked="0"/>
    </xf>
    <xf numFmtId="0" fontId="74" fillId="0" borderId="101" xfId="20" applyFont="1" applyBorder="1" applyAlignment="1" applyProtection="1">
      <alignment horizontal="left" vertical="center" wrapText="1" indent="1"/>
      <protection locked="0"/>
    </xf>
    <xf numFmtId="0" fontId="74" fillId="0" borderId="71" xfId="20" applyFont="1" applyBorder="1" applyAlignment="1" applyProtection="1">
      <alignment horizontal="left" vertical="center" wrapText="1" indent="1"/>
      <protection locked="0"/>
    </xf>
    <xf numFmtId="49" fontId="19" fillId="0" borderId="90" xfId="20" applyNumberFormat="1" applyFont="1" applyBorder="1" applyAlignment="1">
      <alignment horizontal="center" vertical="center" wrapText="1"/>
    </xf>
    <xf numFmtId="49" fontId="19" fillId="0" borderId="101" xfId="20" applyNumberFormat="1" applyFont="1" applyBorder="1" applyAlignment="1">
      <alignment horizontal="center" vertical="center" wrapText="1"/>
    </xf>
    <xf numFmtId="49" fontId="19" fillId="0" borderId="104" xfId="20" applyNumberFormat="1" applyFont="1" applyBorder="1" applyAlignment="1">
      <alignment horizontal="center" vertical="center" wrapText="1"/>
    </xf>
    <xf numFmtId="0" fontId="74" fillId="0" borderId="26" xfId="20" applyFont="1" applyBorder="1" applyAlignment="1" applyProtection="1">
      <alignment horizontal="center" vertical="center" wrapText="1"/>
      <protection locked="0"/>
    </xf>
    <xf numFmtId="0" fontId="0" fillId="0" borderId="102" xfId="20" applyFont="1" applyBorder="1" applyAlignment="1">
      <alignment horizontal="left" vertical="center" wrapText="1" indent="1"/>
    </xf>
    <xf numFmtId="0" fontId="11" fillId="0" borderId="102" xfId="20" applyFont="1" applyBorder="1" applyAlignment="1">
      <alignment horizontal="left" vertical="center" wrapText="1" indent="1"/>
    </xf>
    <xf numFmtId="0" fontId="11" fillId="0" borderId="44" xfId="20" applyFont="1" applyBorder="1" applyAlignment="1">
      <alignment horizontal="left" vertical="center" wrapText="1" indent="1"/>
    </xf>
    <xf numFmtId="0" fontId="0" fillId="0" borderId="26" xfId="20" applyFont="1" applyBorder="1" applyAlignment="1">
      <alignment horizontal="left" vertical="center" wrapText="1" indent="1"/>
    </xf>
    <xf numFmtId="0" fontId="74" fillId="0" borderId="26" xfId="20" applyFont="1" applyBorder="1" applyAlignment="1" applyProtection="1">
      <alignment horizontal="center" vertical="center"/>
      <protection locked="0"/>
    </xf>
    <xf numFmtId="49" fontId="101" fillId="0" borderId="12" xfId="0" applyNumberFormat="1" applyFont="1" applyBorder="1" applyAlignment="1">
      <alignment horizontal="center" vertical="center"/>
    </xf>
    <xf numFmtId="49" fontId="101" fillId="0" borderId="148" xfId="0" applyNumberFormat="1" applyFont="1" applyBorder="1" applyAlignment="1">
      <alignment horizontal="center" vertical="center" wrapText="1"/>
    </xf>
    <xf numFmtId="49" fontId="101" fillId="0" borderId="46" xfId="0" applyNumberFormat="1" applyFont="1" applyBorder="1" applyAlignment="1">
      <alignment horizontal="center" vertical="center" wrapText="1"/>
    </xf>
    <xf numFmtId="0" fontId="0" fillId="0" borderId="133" xfId="0" applyBorder="1" applyAlignment="1">
      <alignment vertical="center" wrapText="1"/>
    </xf>
    <xf numFmtId="0" fontId="0" fillId="0" borderId="142" xfId="0" applyBorder="1" applyAlignment="1">
      <alignment vertical="center" wrapText="1"/>
    </xf>
    <xf numFmtId="0" fontId="0" fillId="0" borderId="1" xfId="0" applyBorder="1" applyAlignment="1">
      <alignment vertical="center" wrapText="1"/>
    </xf>
    <xf numFmtId="0" fontId="0" fillId="0" borderId="74" xfId="0" applyBorder="1" applyAlignment="1">
      <alignment vertical="center" wrapText="1"/>
    </xf>
    <xf numFmtId="0" fontId="74" fillId="0" borderId="132" xfId="20" applyFont="1" applyBorder="1" applyAlignment="1" applyProtection="1">
      <alignment horizontal="justify" vertical="center" wrapText="1"/>
      <protection locked="0"/>
    </xf>
    <xf numFmtId="0" fontId="74" fillId="0" borderId="131" xfId="20" applyFont="1" applyBorder="1" applyAlignment="1" applyProtection="1">
      <alignment horizontal="justify" vertical="center" wrapText="1"/>
      <protection locked="0"/>
    </xf>
    <xf numFmtId="0" fontId="0" fillId="0" borderId="132" xfId="20" applyFont="1" applyBorder="1" applyAlignment="1" applyProtection="1">
      <alignment vertical="center" wrapText="1"/>
      <protection locked="0"/>
    </xf>
    <xf numFmtId="0" fontId="0" fillId="0" borderId="131" xfId="20" applyFont="1" applyBorder="1" applyAlignment="1" applyProtection="1">
      <alignment vertical="center" wrapText="1"/>
      <protection locked="0"/>
    </xf>
    <xf numFmtId="0" fontId="0" fillId="0" borderId="131" xfId="0" applyBorder="1" applyAlignment="1">
      <alignment horizontal="right" vertical="center"/>
    </xf>
    <xf numFmtId="0" fontId="0" fillId="0" borderId="141" xfId="0" applyBorder="1" applyAlignment="1">
      <alignment horizontal="right" vertical="center"/>
    </xf>
    <xf numFmtId="0" fontId="0" fillId="0" borderId="60" xfId="20" applyFont="1" applyBorder="1" applyAlignment="1" applyProtection="1">
      <alignment horizontal="left" vertical="center" wrapText="1" indent="1"/>
      <protection locked="0"/>
    </xf>
    <xf numFmtId="0" fontId="0" fillId="0" borderId="0" xfId="20" applyFont="1" applyAlignment="1" applyProtection="1">
      <alignment horizontal="left" vertical="center" wrapText="1" indent="1"/>
      <protection locked="0"/>
    </xf>
    <xf numFmtId="0" fontId="0" fillId="0" borderId="22" xfId="20" applyFont="1" applyBorder="1" applyAlignment="1" applyProtection="1">
      <alignment horizontal="left" vertical="center" wrapText="1" indent="1"/>
      <protection locked="0"/>
    </xf>
    <xf numFmtId="0" fontId="11" fillId="0" borderId="103" xfId="20" applyFont="1" applyBorder="1" applyAlignment="1" applyProtection="1">
      <alignment vertical="center" wrapText="1"/>
      <protection locked="0"/>
    </xf>
    <xf numFmtId="0" fontId="11" fillId="0" borderId="101" xfId="20" applyFont="1" applyBorder="1" applyAlignment="1" applyProtection="1">
      <alignment vertical="center" wrapText="1"/>
      <protection locked="0"/>
    </xf>
    <xf numFmtId="0" fontId="11" fillId="0" borderId="104" xfId="20" applyFont="1" applyBorder="1" applyAlignment="1" applyProtection="1">
      <alignment vertical="center" wrapText="1"/>
      <protection locked="0"/>
    </xf>
    <xf numFmtId="186" fontId="19" fillId="0" borderId="102" xfId="2" applyNumberFormat="1" applyFont="1" applyBorder="1" applyAlignment="1" applyProtection="1">
      <alignment horizontal="right" vertical="center" indent="1"/>
      <protection locked="0"/>
    </xf>
    <xf numFmtId="0" fontId="0" fillId="0" borderId="102" xfId="20" applyFont="1" applyBorder="1" applyAlignment="1" applyProtection="1">
      <alignment horizontal="center" vertical="center"/>
      <protection locked="0"/>
    </xf>
    <xf numFmtId="0" fontId="11" fillId="0" borderId="102" xfId="20" applyFont="1" applyBorder="1" applyAlignment="1" applyProtection="1">
      <alignment horizontal="center" vertical="center"/>
      <protection locked="0"/>
    </xf>
    <xf numFmtId="40" fontId="19" fillId="0" borderId="102" xfId="2" applyNumberFormat="1" applyFont="1" applyBorder="1" applyAlignment="1" applyProtection="1">
      <alignment horizontal="right" vertical="center" indent="1"/>
      <protection locked="0"/>
    </xf>
    <xf numFmtId="0" fontId="11" fillId="0" borderId="102" xfId="20" applyFont="1" applyBorder="1" applyAlignment="1" applyProtection="1">
      <alignment horizontal="center" vertical="center" wrapText="1"/>
      <protection locked="0"/>
    </xf>
    <xf numFmtId="0" fontId="0" fillId="0" borderId="91" xfId="0" applyBorder="1" applyAlignment="1">
      <alignment horizontal="right" vertical="center"/>
    </xf>
    <xf numFmtId="0" fontId="0" fillId="0" borderId="131" xfId="20" applyFont="1" applyBorder="1" applyAlignment="1" applyProtection="1">
      <alignment horizontal="left" vertical="center" wrapText="1"/>
      <protection locked="0"/>
    </xf>
    <xf numFmtId="0" fontId="0" fillId="0" borderId="141" xfId="20" applyFont="1" applyBorder="1" applyAlignment="1" applyProtection="1">
      <alignment horizontal="left" vertical="center" wrapText="1"/>
      <protection locked="0"/>
    </xf>
    <xf numFmtId="0" fontId="0" fillId="0" borderId="12" xfId="20" applyFont="1" applyBorder="1" applyAlignment="1" applyProtection="1">
      <alignment horizontal="left" vertical="center" wrapText="1" indent="1"/>
      <protection locked="0"/>
    </xf>
    <xf numFmtId="0" fontId="0" fillId="0" borderId="147" xfId="20" applyFont="1" applyBorder="1" applyAlignment="1" applyProtection="1">
      <alignment horizontal="left" vertical="center" wrapText="1" indent="1"/>
      <protection locked="0"/>
    </xf>
    <xf numFmtId="0" fontId="0" fillId="0" borderId="103" xfId="20" applyFont="1" applyBorder="1" applyAlignment="1" applyProtection="1">
      <alignment vertical="center" wrapText="1"/>
      <protection locked="0"/>
    </xf>
    <xf numFmtId="0" fontId="0" fillId="0" borderId="101" xfId="20" applyFont="1" applyBorder="1" applyAlignment="1" applyProtection="1">
      <alignment vertical="center" wrapText="1"/>
      <protection locked="0"/>
    </xf>
    <xf numFmtId="0" fontId="0" fillId="0" borderId="104" xfId="20" applyFont="1" applyBorder="1" applyAlignment="1" applyProtection="1">
      <alignment vertical="center" wrapText="1"/>
      <protection locked="0"/>
    </xf>
    <xf numFmtId="0" fontId="11" fillId="0" borderId="102" xfId="20" applyFont="1" applyBorder="1" applyAlignment="1" applyProtection="1">
      <alignment horizontal="left" vertical="center" wrapText="1" indent="1"/>
      <protection locked="0"/>
    </xf>
    <xf numFmtId="0" fontId="0" fillId="0" borderId="91" xfId="20" applyFont="1" applyBorder="1" applyAlignment="1" applyProtection="1">
      <alignment horizontal="right" vertical="center"/>
    </xf>
    <xf numFmtId="0" fontId="0" fillId="0" borderId="0" xfId="0" applyAlignment="1">
      <alignment vertical="center" wrapText="1"/>
    </xf>
    <xf numFmtId="0" fontId="0" fillId="0" borderId="22" xfId="0" applyBorder="1" applyAlignment="1">
      <alignment vertical="center" wrapText="1"/>
    </xf>
    <xf numFmtId="0" fontId="0" fillId="0" borderId="143" xfId="20" applyFont="1" applyBorder="1" applyAlignment="1" applyProtection="1">
      <alignment horizontal="left" vertical="center" wrapText="1"/>
      <protection locked="0"/>
    </xf>
    <xf numFmtId="0" fontId="0" fillId="0" borderId="144" xfId="20" applyFont="1" applyBorder="1" applyAlignment="1" applyProtection="1">
      <alignment horizontal="left" vertical="center" wrapText="1"/>
      <protection locked="0"/>
    </xf>
    <xf numFmtId="0" fontId="0" fillId="0" borderId="145" xfId="20" applyFont="1" applyBorder="1" applyAlignment="1" applyProtection="1">
      <alignment horizontal="left" vertical="center" wrapText="1"/>
      <protection locked="0"/>
    </xf>
    <xf numFmtId="0" fontId="0" fillId="0" borderId="134" xfId="20" applyFont="1" applyBorder="1" applyAlignment="1" applyProtection="1">
      <alignment horizontal="center" vertical="center" wrapText="1"/>
      <protection locked="0"/>
    </xf>
    <xf numFmtId="0" fontId="0" fillId="0" borderId="133" xfId="20" applyFont="1" applyBorder="1" applyAlignment="1" applyProtection="1">
      <alignment horizontal="center" vertical="center" wrapText="1"/>
      <protection locked="0"/>
    </xf>
    <xf numFmtId="0" fontId="0" fillId="0" borderId="142" xfId="20" applyFont="1" applyBorder="1" applyAlignment="1" applyProtection="1">
      <alignment horizontal="center" vertical="center" wrapText="1"/>
      <protection locked="0"/>
    </xf>
    <xf numFmtId="0" fontId="0" fillId="0" borderId="102" xfId="20" applyFont="1" applyBorder="1" applyAlignment="1" applyProtection="1">
      <alignment vertical="center" wrapText="1"/>
      <protection locked="0"/>
    </xf>
    <xf numFmtId="0" fontId="11" fillId="0" borderId="132" xfId="20" applyFont="1" applyBorder="1" applyAlignment="1" applyProtection="1">
      <alignment horizontal="justify" vertical="center" wrapText="1"/>
      <protection locked="0"/>
    </xf>
    <xf numFmtId="0" fontId="11" fillId="0" borderId="131" xfId="20" applyFont="1" applyBorder="1" applyAlignment="1" applyProtection="1">
      <alignment horizontal="justify" vertical="center" wrapText="1"/>
      <protection locked="0"/>
    </xf>
    <xf numFmtId="0" fontId="11" fillId="0" borderId="0" xfId="20" applyFont="1" applyAlignment="1" applyProtection="1">
      <alignment horizontal="left" vertical="center" wrapText="1" indent="1"/>
      <protection locked="0"/>
    </xf>
    <xf numFmtId="0" fontId="11" fillId="0" borderId="22" xfId="20" applyFont="1" applyBorder="1" applyAlignment="1" applyProtection="1">
      <alignment horizontal="left" vertical="center" wrapText="1" indent="1"/>
      <protection locked="0"/>
    </xf>
    <xf numFmtId="0" fontId="0" fillId="0" borderId="60" xfId="0" applyBorder="1" applyAlignment="1">
      <alignment horizontal="left" vertical="center" indent="1"/>
    </xf>
    <xf numFmtId="0" fontId="0" fillId="0" borderId="0" xfId="0" applyAlignment="1">
      <alignment horizontal="left" vertical="center" indent="1"/>
    </xf>
    <xf numFmtId="0" fontId="0" fillId="0" borderId="22" xfId="0" applyBorder="1" applyAlignment="1">
      <alignment horizontal="left" vertical="center" indent="1"/>
    </xf>
    <xf numFmtId="0" fontId="0" fillId="0" borderId="132" xfId="20" applyFont="1" applyBorder="1" applyAlignment="1" applyProtection="1">
      <alignment horizontal="justify" vertical="center" wrapText="1"/>
      <protection locked="0"/>
    </xf>
    <xf numFmtId="0" fontId="0" fillId="0" borderId="131" xfId="20" applyFont="1" applyBorder="1" applyAlignment="1" applyProtection="1">
      <alignment horizontal="justify" vertical="center" wrapText="1"/>
      <protection locked="0"/>
    </xf>
    <xf numFmtId="0" fontId="0" fillId="0" borderId="131" xfId="20" applyFont="1" applyBorder="1" applyAlignment="1" applyProtection="1">
      <alignment horizontal="right" vertical="center"/>
    </xf>
    <xf numFmtId="0" fontId="0" fillId="0" borderId="141" xfId="20" applyFont="1" applyBorder="1" applyAlignment="1" applyProtection="1">
      <alignment horizontal="right" vertical="center"/>
    </xf>
    <xf numFmtId="0" fontId="0" fillId="0" borderId="22" xfId="20" applyFont="1" applyBorder="1" applyAlignment="1" applyProtection="1">
      <alignment horizontal="center" vertical="center" wrapText="1"/>
      <protection locked="0"/>
    </xf>
    <xf numFmtId="0" fontId="0" fillId="0" borderId="60" xfId="0" applyBorder="1" applyAlignment="1">
      <alignment horizontal="left" vertical="center" indent="2"/>
    </xf>
    <xf numFmtId="0" fontId="0" fillId="0" borderId="0" xfId="0" applyAlignment="1">
      <alignment horizontal="left" vertical="center" indent="2"/>
    </xf>
    <xf numFmtId="0" fontId="0" fillId="0" borderId="22" xfId="0" applyBorder="1" applyAlignment="1">
      <alignment horizontal="left" vertical="center" indent="2"/>
    </xf>
    <xf numFmtId="0" fontId="0" fillId="0" borderId="102" xfId="20" applyFont="1" applyBorder="1" applyAlignment="1" applyProtection="1">
      <alignment horizontal="center" vertical="center" wrapText="1"/>
      <protection locked="0"/>
    </xf>
    <xf numFmtId="0" fontId="11" fillId="0" borderId="101" xfId="20" applyFont="1" applyBorder="1" applyAlignment="1" applyProtection="1">
      <alignment horizontal="left" vertical="center" wrapText="1"/>
      <protection locked="0"/>
    </xf>
    <xf numFmtId="0" fontId="11" fillId="0" borderId="104" xfId="20" applyFont="1" applyBorder="1" applyAlignment="1" applyProtection="1">
      <alignment horizontal="left" vertical="center" wrapText="1"/>
      <protection locked="0"/>
    </xf>
    <xf numFmtId="0" fontId="11" fillId="0" borderId="47" xfId="20" applyFont="1" applyBorder="1" applyAlignment="1">
      <alignment horizontal="left" vertical="center" wrapText="1" indent="1"/>
    </xf>
    <xf numFmtId="0" fontId="11" fillId="0" borderId="42" xfId="20" applyFont="1" applyBorder="1" applyAlignment="1">
      <alignment horizontal="left" vertical="center" wrapText="1" indent="1"/>
    </xf>
    <xf numFmtId="0" fontId="11" fillId="0" borderId="48" xfId="20" applyFont="1" applyBorder="1" applyAlignment="1">
      <alignment horizontal="left" vertical="center" wrapText="1" indent="1"/>
    </xf>
    <xf numFmtId="49" fontId="19" fillId="0" borderId="91" xfId="20" applyNumberFormat="1" applyFont="1" applyBorder="1" applyAlignment="1">
      <alignment horizontal="center" vertical="center" wrapText="1"/>
    </xf>
    <xf numFmtId="49" fontId="19" fillId="0" borderId="92" xfId="20" applyNumberFormat="1" applyFont="1" applyBorder="1" applyAlignment="1">
      <alignment horizontal="center" vertical="center" wrapText="1"/>
    </xf>
    <xf numFmtId="194" fontId="11" fillId="0" borderId="90" xfId="20" applyNumberFormat="1" applyFont="1" applyBorder="1" applyAlignment="1">
      <alignment horizontal="center" vertical="center" wrapText="1"/>
    </xf>
    <xf numFmtId="194" fontId="11" fillId="0" borderId="92" xfId="20" applyNumberFormat="1" applyFont="1" applyBorder="1" applyAlignment="1">
      <alignment horizontal="center" vertical="center" wrapText="1"/>
    </xf>
    <xf numFmtId="38" fontId="19" fillId="0" borderId="90" xfId="2" applyFont="1" applyBorder="1" applyAlignment="1">
      <alignment horizontal="center" vertical="center" wrapText="1"/>
    </xf>
    <xf numFmtId="38" fontId="19" fillId="0" borderId="66" xfId="2" applyFont="1" applyBorder="1" applyAlignment="1">
      <alignment horizontal="center" vertical="center" wrapText="1"/>
    </xf>
    <xf numFmtId="0" fontId="11" fillId="0" borderId="103" xfId="20" applyFont="1" applyBorder="1" applyAlignment="1">
      <alignment horizontal="left" vertical="center" wrapText="1" indent="1"/>
    </xf>
    <xf numFmtId="0" fontId="11" fillId="0" borderId="101" xfId="20" applyFont="1" applyBorder="1" applyAlignment="1">
      <alignment horizontal="left" vertical="center" wrapText="1" indent="1"/>
    </xf>
    <xf numFmtId="0" fontId="11" fillId="0" borderId="71" xfId="20" applyFont="1" applyBorder="1" applyAlignment="1">
      <alignment horizontal="left" vertical="center" wrapText="1" indent="1"/>
    </xf>
    <xf numFmtId="0" fontId="0" fillId="0" borderId="103" xfId="20" applyFont="1" applyBorder="1" applyAlignment="1">
      <alignment horizontal="left" vertical="center" wrapText="1" indent="1"/>
    </xf>
    <xf numFmtId="0" fontId="86" fillId="0" borderId="9" xfId="20" applyFont="1" applyBorder="1" applyAlignment="1" applyProtection="1">
      <alignment horizontal="left" vertical="center" wrapText="1" indent="1"/>
      <protection locked="0"/>
    </xf>
    <xf numFmtId="0" fontId="77" fillId="0" borderId="105" xfId="20" applyFont="1" applyBorder="1" applyAlignment="1" applyProtection="1">
      <alignment horizontal="left" vertical="center" wrapText="1" indent="1"/>
      <protection locked="0"/>
    </xf>
    <xf numFmtId="0" fontId="74" fillId="0" borderId="21" xfId="20" applyFont="1" applyBorder="1" applyAlignment="1" applyProtection="1">
      <alignment horizontal="center" vertical="top"/>
      <protection locked="0"/>
    </xf>
    <xf numFmtId="0" fontId="74" fillId="0" borderId="0" xfId="20" applyFont="1" applyAlignment="1" applyProtection="1">
      <alignment horizontal="center" vertical="top"/>
      <protection locked="0"/>
    </xf>
    <xf numFmtId="0" fontId="74" fillId="0" borderId="23" xfId="20" applyFont="1" applyBorder="1" applyAlignment="1" applyProtection="1">
      <alignment horizontal="left" vertical="center" wrapText="1" indent="1"/>
      <protection locked="0"/>
    </xf>
    <xf numFmtId="0" fontId="74" fillId="0" borderId="147" xfId="20" applyFont="1" applyBorder="1" applyAlignment="1" applyProtection="1">
      <alignment horizontal="left" vertical="center" wrapText="1" indent="1"/>
      <protection locked="0"/>
    </xf>
    <xf numFmtId="0" fontId="11" fillId="0" borderId="101" xfId="20" applyFont="1" applyBorder="1" applyAlignment="1" applyProtection="1">
      <alignment horizontal="left" vertical="center" wrapText="1" indent="1"/>
      <protection locked="0"/>
    </xf>
    <xf numFmtId="0" fontId="11" fillId="0" borderId="71" xfId="20" applyFont="1" applyBorder="1" applyAlignment="1" applyProtection="1">
      <alignment horizontal="left" vertical="center" wrapText="1" indent="1"/>
      <protection locked="0"/>
    </xf>
    <xf numFmtId="0" fontId="74" fillId="0" borderId="90" xfId="20" applyFont="1" applyBorder="1" applyAlignment="1" applyProtection="1">
      <alignment horizontal="center" vertical="top"/>
      <protection locked="0"/>
    </xf>
    <xf numFmtId="0" fontId="74" fillId="0" borderId="91" xfId="20" applyFont="1" applyBorder="1" applyAlignment="1" applyProtection="1">
      <alignment horizontal="center" vertical="top"/>
      <protection locked="0"/>
    </xf>
    <xf numFmtId="0" fontId="74" fillId="0" borderId="92" xfId="20" applyFont="1" applyBorder="1" applyAlignment="1" applyProtection="1">
      <alignment horizontal="center" vertical="top"/>
      <protection locked="0"/>
    </xf>
    <xf numFmtId="0" fontId="0" fillId="0" borderId="90" xfId="20" applyFont="1" applyBorder="1" applyAlignment="1">
      <alignment horizontal="left" vertical="center" wrapText="1" indent="1"/>
    </xf>
    <xf numFmtId="0" fontId="11" fillId="0" borderId="91" xfId="20" applyFont="1" applyBorder="1" applyAlignment="1">
      <alignment horizontal="left" vertical="center" wrapText="1" indent="1"/>
    </xf>
    <xf numFmtId="0" fontId="11" fillId="0" borderId="66" xfId="20" applyFont="1" applyBorder="1" applyAlignment="1">
      <alignment horizontal="left" vertical="center" wrapText="1" indent="1"/>
    </xf>
    <xf numFmtId="0" fontId="86" fillId="0" borderId="9" xfId="23" applyFont="1" applyBorder="1" applyAlignment="1" applyProtection="1">
      <alignment horizontal="left" vertical="center" wrapText="1" indent="1"/>
      <protection locked="0"/>
    </xf>
    <xf numFmtId="0" fontId="86" fillId="0" borderId="105" xfId="23" applyFont="1" applyBorder="1" applyAlignment="1" applyProtection="1">
      <alignment horizontal="left" vertical="center" wrapText="1" indent="1"/>
      <protection locked="0"/>
    </xf>
    <xf numFmtId="0" fontId="33" fillId="0" borderId="0" xfId="0" applyFont="1" applyAlignment="1">
      <alignment horizontal="left" vertical="center" wrapText="1"/>
    </xf>
    <xf numFmtId="0" fontId="0" fillId="0" borderId="0" xfId="1" applyFont="1" applyAlignment="1">
      <alignment horizontal="right" vertical="center" wrapText="1"/>
    </xf>
    <xf numFmtId="176" fontId="77" fillId="0" borderId="1" xfId="13" applyNumberFormat="1" applyFont="1" applyBorder="1" applyAlignment="1" applyProtection="1">
      <alignment horizontal="right" vertical="center" indent="1"/>
      <protection locked="0"/>
    </xf>
    <xf numFmtId="0" fontId="0" fillId="0" borderId="0" xfId="9" applyFont="1" applyAlignment="1">
      <alignment horizontal="right" vertical="center"/>
    </xf>
    <xf numFmtId="0" fontId="11" fillId="0" borderId="0" xfId="9" applyFont="1" applyAlignment="1">
      <alignment horizontal="right" vertical="center"/>
    </xf>
    <xf numFmtId="0" fontId="74" fillId="0" borderId="102" xfId="13" applyFont="1" applyBorder="1" applyAlignment="1" applyProtection="1">
      <alignment horizontal="left" vertical="center" wrapText="1" indent="1"/>
      <protection locked="0"/>
    </xf>
    <xf numFmtId="0" fontId="11" fillId="0" borderId="0" xfId="22" applyFont="1" applyAlignment="1">
      <alignment horizontal="right" vertical="center"/>
    </xf>
    <xf numFmtId="0" fontId="11" fillId="0" borderId="1" xfId="22" applyFont="1" applyBorder="1" applyAlignment="1">
      <alignment horizontal="left" vertical="center" shrinkToFit="1"/>
    </xf>
    <xf numFmtId="0" fontId="0" fillId="0" borderId="0" xfId="0" applyAlignment="1">
      <alignment horizontal="right" vertical="center"/>
    </xf>
    <xf numFmtId="0" fontId="0" fillId="0" borderId="1" xfId="0" applyBorder="1" applyAlignment="1">
      <alignment horizontal="left" vertical="center"/>
    </xf>
    <xf numFmtId="0" fontId="77" fillId="0" borderId="1" xfId="13" applyFont="1" applyBorder="1" applyAlignment="1" applyProtection="1">
      <alignment horizontal="right" vertical="center" indent="1"/>
      <protection locked="0"/>
    </xf>
    <xf numFmtId="0" fontId="74" fillId="3" borderId="102" xfId="13" applyFont="1" applyFill="1" applyBorder="1" applyAlignment="1">
      <alignment horizontal="center" vertical="center" shrinkToFit="1"/>
    </xf>
    <xf numFmtId="0" fontId="74" fillId="3" borderId="102" xfId="13" applyFont="1" applyFill="1" applyBorder="1" applyAlignment="1">
      <alignment horizontal="center" vertical="center" wrapText="1" shrinkToFit="1"/>
    </xf>
    <xf numFmtId="0" fontId="74" fillId="3" borderId="44" xfId="13" applyFont="1" applyFill="1" applyBorder="1" applyAlignment="1">
      <alignment horizontal="center" vertical="center" wrapText="1" shrinkToFit="1"/>
    </xf>
    <xf numFmtId="0" fontId="74" fillId="3" borderId="104" xfId="13" applyFont="1" applyFill="1" applyBorder="1" applyAlignment="1">
      <alignment horizontal="center" vertical="center" wrapText="1" shrinkToFit="1"/>
    </xf>
    <xf numFmtId="0" fontId="74" fillId="3" borderId="41" xfId="13" applyFont="1" applyFill="1" applyBorder="1" applyAlignment="1" applyProtection="1">
      <alignment horizontal="center" vertical="center"/>
      <protection locked="0"/>
    </xf>
    <xf numFmtId="0" fontId="74" fillId="3" borderId="42" xfId="13" applyFont="1" applyFill="1" applyBorder="1" applyAlignment="1" applyProtection="1">
      <alignment horizontal="center" vertical="center"/>
      <protection locked="0"/>
    </xf>
    <xf numFmtId="0" fontId="74" fillId="3" borderId="10" xfId="13" applyFont="1" applyFill="1" applyBorder="1" applyAlignment="1" applyProtection="1">
      <alignment horizontal="center" vertical="center"/>
      <protection locked="0"/>
    </xf>
    <xf numFmtId="0" fontId="74" fillId="3" borderId="37" xfId="13" applyFont="1" applyFill="1" applyBorder="1" applyAlignment="1">
      <alignment horizontal="center" vertical="center"/>
    </xf>
    <xf numFmtId="0" fontId="74" fillId="3" borderId="64" xfId="13" applyFont="1" applyFill="1" applyBorder="1" applyAlignment="1">
      <alignment horizontal="center" vertical="center"/>
    </xf>
    <xf numFmtId="0" fontId="0" fillId="0" borderId="0" xfId="9" applyFont="1" applyAlignment="1">
      <alignment horizontal="right" vertical="top"/>
    </xf>
    <xf numFmtId="0" fontId="11" fillId="0" borderId="0" xfId="9" applyFont="1" applyAlignment="1">
      <alignment horizontal="right" vertical="top"/>
    </xf>
    <xf numFmtId="38" fontId="82" fillId="0" borderId="102" xfId="2" applyFont="1" applyBorder="1" applyAlignment="1" applyProtection="1">
      <alignment horizontal="right" vertical="center"/>
      <protection locked="0"/>
    </xf>
    <xf numFmtId="193" fontId="82" fillId="0" borderId="102" xfId="2" applyNumberFormat="1" applyFont="1" applyFill="1" applyBorder="1" applyAlignment="1">
      <alignment horizontal="right" vertical="center"/>
    </xf>
    <xf numFmtId="193" fontId="82" fillId="0" borderId="44" xfId="2" applyNumberFormat="1" applyFont="1" applyFill="1" applyBorder="1" applyAlignment="1">
      <alignment horizontal="right" vertical="center"/>
    </xf>
    <xf numFmtId="0" fontId="80" fillId="0" borderId="43" xfId="13" applyFont="1" applyBorder="1" applyAlignment="1" applyProtection="1">
      <alignment horizontal="center" vertical="center" wrapText="1"/>
      <protection locked="0"/>
    </xf>
    <xf numFmtId="0" fontId="80" fillId="0" borderId="102" xfId="13" applyFont="1" applyBorder="1" applyAlignment="1" applyProtection="1">
      <alignment horizontal="center" vertical="center" wrapText="1"/>
      <protection locked="0"/>
    </xf>
    <xf numFmtId="0" fontId="80" fillId="0" borderId="104" xfId="13" applyFont="1" applyBorder="1" applyAlignment="1" applyProtection="1">
      <alignment horizontal="center" vertical="center" wrapText="1"/>
      <protection locked="0"/>
    </xf>
    <xf numFmtId="0" fontId="74" fillId="3" borderId="43" xfId="13" applyFont="1" applyFill="1" applyBorder="1" applyAlignment="1">
      <alignment horizontal="center" vertical="center" wrapText="1" shrinkToFit="1"/>
    </xf>
    <xf numFmtId="0" fontId="74" fillId="0" borderId="0" xfId="13" applyFont="1" applyAlignment="1">
      <alignment horizontal="right" vertical="center" wrapText="1"/>
    </xf>
    <xf numFmtId="0" fontId="80" fillId="0" borderId="0" xfId="13" applyFont="1" applyAlignment="1">
      <alignment horizontal="left" vertical="center" wrapText="1"/>
    </xf>
    <xf numFmtId="176" fontId="77" fillId="0" borderId="1" xfId="13" applyNumberFormat="1" applyFont="1" applyBorder="1" applyAlignment="1">
      <alignment horizontal="right" vertical="center" indent="1"/>
    </xf>
    <xf numFmtId="38" fontId="82" fillId="0" borderId="26" xfId="2" applyFont="1" applyBorder="1" applyAlignment="1" applyProtection="1">
      <alignment horizontal="right" vertical="center"/>
      <protection locked="0"/>
    </xf>
    <xf numFmtId="193" fontId="82" fillId="0" borderId="26" xfId="2" applyNumberFormat="1" applyFont="1" applyFill="1" applyBorder="1" applyAlignment="1">
      <alignment horizontal="right" vertical="center"/>
    </xf>
    <xf numFmtId="193" fontId="82" fillId="0" borderId="68" xfId="2" applyNumberFormat="1" applyFont="1" applyFill="1" applyBorder="1" applyAlignment="1">
      <alignment horizontal="right" vertical="center"/>
    </xf>
    <xf numFmtId="186" fontId="82" fillId="0" borderId="135" xfId="2" applyNumberFormat="1" applyFont="1" applyFill="1" applyBorder="1" applyAlignment="1">
      <alignment horizontal="right" vertical="center"/>
    </xf>
    <xf numFmtId="186" fontId="82" fillId="0" borderId="137" xfId="2" applyNumberFormat="1" applyFont="1" applyFill="1" applyBorder="1" applyAlignment="1">
      <alignment horizontal="right" vertical="center"/>
    </xf>
    <xf numFmtId="191" fontId="38" fillId="0" borderId="1" xfId="13" applyNumberFormat="1" applyFont="1" applyBorder="1" applyAlignment="1">
      <alignment horizontal="center" vertical="center"/>
    </xf>
    <xf numFmtId="0" fontId="80" fillId="0" borderId="55" xfId="13" applyFont="1" applyBorder="1" applyAlignment="1" applyProtection="1">
      <alignment horizontal="center" vertical="center" wrapText="1"/>
      <protection locked="0"/>
    </xf>
    <xf numFmtId="0" fontId="80" fillId="0" borderId="26" xfId="13" applyFont="1" applyBorder="1" applyAlignment="1" applyProtection="1">
      <alignment horizontal="center" vertical="center" wrapText="1"/>
      <protection locked="0"/>
    </xf>
    <xf numFmtId="0" fontId="80" fillId="0" borderId="33" xfId="13" applyFont="1" applyBorder="1" applyAlignment="1" applyProtection="1">
      <alignment horizontal="center" vertical="center" wrapText="1"/>
      <protection locked="0"/>
    </xf>
    <xf numFmtId="0" fontId="74" fillId="0" borderId="0" xfId="13" applyFont="1" applyAlignment="1">
      <alignment horizontal="right" vertical="center"/>
    </xf>
    <xf numFmtId="0" fontId="80" fillId="0" borderId="0" xfId="13" applyFont="1" applyAlignment="1">
      <alignment horizontal="left" vertical="center"/>
    </xf>
    <xf numFmtId="0" fontId="74" fillId="8" borderId="0" xfId="13" applyFont="1" applyFill="1" applyAlignment="1">
      <alignment horizontal="right" vertical="center"/>
    </xf>
    <xf numFmtId="0" fontId="80" fillId="8" borderId="0" xfId="13" applyFont="1" applyFill="1" applyAlignment="1">
      <alignment horizontal="left" vertical="center"/>
    </xf>
    <xf numFmtId="176" fontId="77" fillId="8" borderId="1" xfId="13" applyNumberFormat="1" applyFont="1" applyFill="1" applyBorder="1" applyAlignment="1">
      <alignment horizontal="right" vertical="center" indent="1"/>
    </xf>
    <xf numFmtId="0" fontId="74" fillId="8" borderId="0" xfId="13" applyFont="1" applyFill="1" applyAlignment="1">
      <alignment horizontal="right" vertical="center" wrapText="1"/>
    </xf>
    <xf numFmtId="0" fontId="80" fillId="8" borderId="0" xfId="13" applyFont="1" applyFill="1" applyAlignment="1">
      <alignment horizontal="left" vertical="center" wrapText="1"/>
    </xf>
    <xf numFmtId="0" fontId="0" fillId="0" borderId="0" xfId="22" applyFont="1" applyAlignment="1">
      <alignment horizontal="right" vertical="center"/>
    </xf>
    <xf numFmtId="176" fontId="77" fillId="0" borderId="1" xfId="13" applyNumberFormat="1" applyFont="1" applyBorder="1" applyAlignment="1" applyProtection="1">
      <alignment horizontal="right" vertical="center" indent="1"/>
    </xf>
    <xf numFmtId="186" fontId="77" fillId="0" borderId="1" xfId="2" applyNumberFormat="1" applyFont="1" applyBorder="1" applyAlignment="1" applyProtection="1">
      <alignment horizontal="right" vertical="center" indent="1"/>
    </xf>
    <xf numFmtId="195" fontId="77" fillId="0" borderId="1" xfId="13" applyNumberFormat="1" applyFont="1" applyBorder="1" applyAlignment="1" applyProtection="1">
      <alignment horizontal="center" vertical="center"/>
    </xf>
    <xf numFmtId="176" fontId="90" fillId="8" borderId="13" xfId="13" applyNumberFormat="1" applyFont="1" applyFill="1" applyBorder="1" applyAlignment="1" applyProtection="1">
      <alignment horizontal="center" vertical="center"/>
      <protection locked="0"/>
    </xf>
    <xf numFmtId="176" fontId="90" fillId="8" borderId="14" xfId="13" applyNumberFormat="1" applyFont="1" applyFill="1" applyBorder="1" applyAlignment="1" applyProtection="1">
      <alignment horizontal="center" vertical="center"/>
      <protection locked="0"/>
    </xf>
    <xf numFmtId="176" fontId="90" fillId="8" borderId="15" xfId="13" applyNumberFormat="1" applyFont="1" applyFill="1" applyBorder="1" applyAlignment="1" applyProtection="1">
      <alignment horizontal="center" vertical="center"/>
      <protection locked="0"/>
    </xf>
    <xf numFmtId="176" fontId="77" fillId="8" borderId="1" xfId="13" applyNumberFormat="1" applyFont="1" applyFill="1" applyBorder="1" applyAlignment="1" applyProtection="1">
      <alignment horizontal="center" vertical="center"/>
      <protection locked="0"/>
    </xf>
    <xf numFmtId="0" fontId="0" fillId="0" borderId="0" xfId="20" applyFont="1" applyAlignment="1" applyProtection="1">
      <alignment horizontal="right" vertical="center"/>
      <protection locked="0"/>
    </xf>
    <xf numFmtId="0" fontId="74" fillId="0" borderId="1" xfId="20" applyFont="1" applyBorder="1" applyAlignment="1" applyProtection="1">
      <alignment horizontal="center" vertical="center"/>
      <protection locked="0"/>
    </xf>
    <xf numFmtId="176" fontId="74" fillId="8" borderId="1" xfId="13" applyNumberFormat="1" applyFont="1" applyFill="1" applyBorder="1" applyAlignment="1" applyProtection="1">
      <alignment horizontal="center" vertical="center"/>
      <protection locked="0"/>
    </xf>
    <xf numFmtId="176" fontId="77" fillId="8" borderId="1" xfId="13" applyNumberFormat="1" applyFont="1" applyFill="1" applyBorder="1" applyAlignment="1">
      <alignment horizontal="center" vertical="center"/>
    </xf>
    <xf numFmtId="176" fontId="74" fillId="8" borderId="1" xfId="13" applyNumberFormat="1" applyFont="1" applyFill="1" applyBorder="1" applyAlignment="1">
      <alignment horizontal="center" vertical="center"/>
    </xf>
    <xf numFmtId="0" fontId="74" fillId="8" borderId="103" xfId="13" applyFont="1" applyFill="1" applyBorder="1" applyAlignment="1">
      <alignment horizontal="center" vertical="center"/>
    </xf>
    <xf numFmtId="0" fontId="74" fillId="8" borderId="101" xfId="13" applyFont="1" applyFill="1" applyBorder="1" applyAlignment="1">
      <alignment horizontal="center" vertical="center"/>
    </xf>
    <xf numFmtId="0" fontId="74" fillId="8" borderId="104" xfId="13" applyFont="1" applyFill="1" applyBorder="1" applyAlignment="1">
      <alignment horizontal="center" vertical="center"/>
    </xf>
    <xf numFmtId="0" fontId="74" fillId="8" borderId="103" xfId="13" applyFont="1" applyFill="1" applyBorder="1" applyAlignment="1">
      <alignment horizontal="center" vertical="center" wrapText="1"/>
    </xf>
    <xf numFmtId="0" fontId="74" fillId="8" borderId="101" xfId="13" applyFont="1" applyFill="1" applyBorder="1" applyAlignment="1">
      <alignment horizontal="center" vertical="center" wrapText="1"/>
    </xf>
    <xf numFmtId="0" fontId="74" fillId="8" borderId="104" xfId="13" applyFont="1" applyFill="1" applyBorder="1" applyAlignment="1">
      <alignment horizontal="center" vertical="center" wrapText="1"/>
    </xf>
    <xf numFmtId="0" fontId="74" fillId="8" borderId="102" xfId="13" applyFont="1" applyFill="1" applyBorder="1" applyAlignment="1">
      <alignment horizontal="center" vertical="center"/>
    </xf>
    <xf numFmtId="176" fontId="74" fillId="8" borderId="103" xfId="13" applyNumberFormat="1" applyFont="1" applyFill="1" applyBorder="1" applyAlignment="1" applyProtection="1">
      <alignment horizontal="center" vertical="center" wrapText="1"/>
      <protection locked="0"/>
    </xf>
    <xf numFmtId="176" fontId="74" fillId="8" borderId="101" xfId="13" applyNumberFormat="1" applyFont="1" applyFill="1" applyBorder="1" applyAlignment="1" applyProtection="1">
      <alignment horizontal="center" vertical="center" wrapText="1"/>
      <protection locked="0"/>
    </xf>
    <xf numFmtId="176" fontId="74" fillId="8" borderId="104" xfId="13" applyNumberFormat="1" applyFont="1" applyFill="1" applyBorder="1" applyAlignment="1" applyProtection="1">
      <alignment horizontal="center" vertical="center" wrapText="1"/>
      <protection locked="0"/>
    </xf>
    <xf numFmtId="185" fontId="77" fillId="8" borderId="102" xfId="13" applyNumberFormat="1" applyFont="1" applyFill="1" applyBorder="1" applyAlignment="1" applyProtection="1">
      <alignment horizontal="right" vertical="center" indent="1"/>
      <protection locked="0"/>
    </xf>
    <xf numFmtId="176" fontId="74" fillId="8" borderId="1" xfId="13" applyNumberFormat="1" applyFont="1" applyFill="1" applyBorder="1" applyAlignment="1" applyProtection="1">
      <alignment horizontal="center" vertical="center" wrapText="1"/>
      <protection locked="0"/>
    </xf>
    <xf numFmtId="0" fontId="80" fillId="8" borderId="0" xfId="13" applyFont="1" applyFill="1" applyAlignment="1">
      <alignment horizontal="right" vertical="center" wrapText="1"/>
    </xf>
    <xf numFmtId="185" fontId="77" fillId="8" borderId="1" xfId="13" applyNumberFormat="1" applyFont="1" applyFill="1" applyBorder="1" applyAlignment="1">
      <alignment horizontal="center" vertical="center"/>
    </xf>
    <xf numFmtId="0" fontId="74" fillId="8" borderId="102" xfId="13" applyFont="1" applyFill="1" applyBorder="1" applyAlignment="1">
      <alignment horizontal="center" vertical="center" wrapText="1"/>
    </xf>
    <xf numFmtId="38" fontId="77" fillId="8" borderId="102" xfId="2" applyFont="1" applyFill="1" applyBorder="1" applyAlignment="1">
      <alignment horizontal="right" vertical="center" indent="1"/>
    </xf>
    <xf numFmtId="0" fontId="74" fillId="8" borderId="9" xfId="13" applyFont="1" applyFill="1" applyBorder="1" applyAlignment="1">
      <alignment horizontal="center" vertical="center"/>
    </xf>
    <xf numFmtId="0" fontId="74" fillId="8" borderId="106" xfId="13" applyFont="1" applyFill="1" applyBorder="1" applyAlignment="1">
      <alignment horizontal="center" vertical="center"/>
    </xf>
    <xf numFmtId="0" fontId="74" fillId="8" borderId="21" xfId="13" applyFont="1" applyFill="1" applyBorder="1" applyAlignment="1">
      <alignment horizontal="center" vertical="center"/>
    </xf>
    <xf numFmtId="0" fontId="74" fillId="8" borderId="35" xfId="13" applyFont="1" applyFill="1" applyBorder="1" applyAlignment="1">
      <alignment horizontal="center" vertical="center"/>
    </xf>
    <xf numFmtId="0" fontId="74" fillId="8" borderId="90" xfId="13" applyFont="1" applyFill="1" applyBorder="1" applyAlignment="1">
      <alignment horizontal="center" vertical="center"/>
    </xf>
    <xf numFmtId="0" fontId="74" fillId="8" borderId="92" xfId="13" applyFont="1" applyFill="1" applyBorder="1" applyAlignment="1">
      <alignment horizontal="center" vertical="center"/>
    </xf>
    <xf numFmtId="0" fontId="68" fillId="8" borderId="103" xfId="0" applyFont="1" applyFill="1" applyBorder="1" applyAlignment="1">
      <alignment horizontal="left" vertical="center" wrapText="1"/>
    </xf>
    <xf numFmtId="0" fontId="68" fillId="8" borderId="101" xfId="0" applyFont="1" applyFill="1" applyBorder="1" applyAlignment="1">
      <alignment horizontal="left" vertical="center" wrapText="1"/>
    </xf>
    <xf numFmtId="0" fontId="68" fillId="8" borderId="104" xfId="0" applyFont="1" applyFill="1" applyBorder="1" applyAlignment="1">
      <alignment horizontal="left" vertical="center" wrapText="1"/>
    </xf>
    <xf numFmtId="0" fontId="74" fillId="0" borderId="0" xfId="13" applyFont="1" applyAlignment="1">
      <alignment horizontal="left" vertical="center" wrapText="1"/>
    </xf>
    <xf numFmtId="0" fontId="83" fillId="8" borderId="103" xfId="0" applyFont="1" applyFill="1" applyBorder="1" applyAlignment="1">
      <alignment horizontal="center" vertical="center"/>
    </xf>
    <xf numFmtId="0" fontId="83" fillId="8" borderId="101" xfId="0" applyFont="1" applyFill="1" applyBorder="1" applyAlignment="1">
      <alignment horizontal="center" vertical="center"/>
    </xf>
    <xf numFmtId="0" fontId="83" fillId="8" borderId="104" xfId="0" applyFont="1" applyFill="1" applyBorder="1" applyAlignment="1">
      <alignment horizontal="center" vertical="center"/>
    </xf>
    <xf numFmtId="0" fontId="11" fillId="8" borderId="103" xfId="0" applyFont="1" applyFill="1" applyBorder="1" applyAlignment="1">
      <alignment horizontal="center" vertical="center" wrapText="1"/>
    </xf>
    <xf numFmtId="0" fontId="11" fillId="8" borderId="101" xfId="0" applyFont="1" applyFill="1" applyBorder="1" applyAlignment="1">
      <alignment horizontal="center" vertical="center" wrapText="1"/>
    </xf>
    <xf numFmtId="0" fontId="11" fillId="8" borderId="104" xfId="0" applyFont="1" applyFill="1" applyBorder="1" applyAlignment="1">
      <alignment horizontal="center" vertical="center" wrapText="1"/>
    </xf>
    <xf numFmtId="38" fontId="74" fillId="8" borderId="25" xfId="2" applyFont="1" applyFill="1" applyBorder="1" applyAlignment="1">
      <alignment horizontal="center" vertical="center"/>
    </xf>
    <xf numFmtId="38" fontId="74" fillId="8" borderId="146" xfId="2" applyFont="1" applyFill="1" applyBorder="1" applyAlignment="1">
      <alignment horizontal="center" vertical="center"/>
    </xf>
    <xf numFmtId="0" fontId="70" fillId="2" borderId="1" xfId="13" applyFont="1" applyFill="1" applyBorder="1" applyAlignment="1">
      <alignment horizontal="left" vertical="center"/>
    </xf>
    <xf numFmtId="0" fontId="10" fillId="3" borderId="61" xfId="9" applyFont="1" applyFill="1" applyBorder="1" applyAlignment="1">
      <alignment horizontal="center" vertical="center"/>
    </xf>
    <xf numFmtId="0" fontId="10" fillId="3" borderId="67" xfId="9" applyFont="1" applyFill="1" applyBorder="1" applyAlignment="1">
      <alignment horizontal="center" vertical="center"/>
    </xf>
    <xf numFmtId="0" fontId="10" fillId="3" borderId="62" xfId="9" applyFont="1" applyFill="1" applyBorder="1" applyAlignment="1">
      <alignment horizontal="center" vertical="center"/>
    </xf>
    <xf numFmtId="3" fontId="92" fillId="3" borderId="17" xfId="9" applyNumberFormat="1" applyFont="1" applyFill="1" applyBorder="1" applyAlignment="1">
      <alignment horizontal="center" vertical="center" wrapText="1"/>
    </xf>
    <xf numFmtId="3" fontId="92" fillId="3" borderId="18" xfId="9" applyNumberFormat="1" applyFont="1" applyFill="1" applyBorder="1" applyAlignment="1">
      <alignment horizontal="center" vertical="center" wrapText="1"/>
    </xf>
    <xf numFmtId="3" fontId="92" fillId="3" borderId="19" xfId="9" applyNumberFormat="1" applyFont="1" applyFill="1" applyBorder="1" applyAlignment="1">
      <alignment horizontal="center" vertical="center" wrapText="1"/>
    </xf>
    <xf numFmtId="0" fontId="10" fillId="3" borderId="17" xfId="9" applyFont="1" applyFill="1" applyBorder="1" applyAlignment="1">
      <alignment horizontal="center" vertical="center"/>
    </xf>
    <xf numFmtId="0" fontId="10" fillId="3" borderId="18" xfId="9" applyFont="1" applyFill="1" applyBorder="1" applyAlignment="1">
      <alignment horizontal="center" vertical="center"/>
    </xf>
    <xf numFmtId="0" fontId="10" fillId="3" borderId="19" xfId="9" applyFont="1" applyFill="1" applyBorder="1" applyAlignment="1">
      <alignment horizontal="center" vertical="center"/>
    </xf>
    <xf numFmtId="0" fontId="11" fillId="3" borderId="43" xfId="9" applyFont="1" applyFill="1" applyBorder="1" applyAlignment="1">
      <alignment horizontal="center" vertical="center" wrapText="1"/>
    </xf>
    <xf numFmtId="0" fontId="11" fillId="3" borderId="55" xfId="9" applyFont="1" applyFill="1" applyBorder="1" applyAlignment="1">
      <alignment horizontal="center" vertical="center"/>
    </xf>
    <xf numFmtId="0" fontId="10" fillId="3" borderId="61" xfId="9" applyFont="1" applyFill="1" applyBorder="1" applyAlignment="1">
      <alignment horizontal="center" vertical="center" wrapText="1"/>
    </xf>
    <xf numFmtId="0" fontId="10" fillId="3" borderId="67" xfId="9" applyFont="1" applyFill="1" applyBorder="1" applyAlignment="1">
      <alignment horizontal="center" vertical="center" wrapText="1"/>
    </xf>
    <xf numFmtId="0" fontId="10" fillId="3" borderId="62" xfId="9" applyFont="1" applyFill="1" applyBorder="1" applyAlignment="1">
      <alignment horizontal="center" vertical="center" wrapText="1"/>
    </xf>
    <xf numFmtId="0" fontId="92" fillId="3" borderId="51" xfId="9" applyFont="1" applyFill="1" applyBorder="1" applyAlignment="1">
      <alignment horizontal="center" vertical="center" wrapText="1"/>
    </xf>
    <xf numFmtId="0" fontId="92" fillId="3" borderId="54" xfId="9" applyFont="1" applyFill="1" applyBorder="1" applyAlignment="1">
      <alignment horizontal="center" vertical="center" wrapText="1"/>
    </xf>
    <xf numFmtId="0" fontId="92" fillId="3" borderId="57" xfId="9" applyFont="1" applyFill="1" applyBorder="1" applyAlignment="1">
      <alignment horizontal="center" vertical="center" wrapText="1"/>
    </xf>
    <xf numFmtId="0" fontId="92" fillId="3" borderId="59" xfId="9" applyFont="1" applyFill="1" applyBorder="1" applyAlignment="1">
      <alignment horizontal="center" vertical="center" wrapText="1"/>
    </xf>
    <xf numFmtId="0" fontId="92" fillId="3" borderId="40" xfId="9" applyFont="1" applyFill="1" applyBorder="1" applyAlignment="1">
      <alignment horizontal="center" vertical="center" wrapText="1"/>
    </xf>
    <xf numFmtId="0" fontId="92" fillId="3" borderId="63" xfId="9" applyFont="1" applyFill="1" applyBorder="1" applyAlignment="1">
      <alignment horizontal="center" vertical="center" wrapText="1"/>
    </xf>
    <xf numFmtId="0" fontId="92" fillId="3" borderId="65" xfId="9" applyFont="1" applyFill="1" applyBorder="1" applyAlignment="1">
      <alignment horizontal="center" vertical="center" wrapText="1"/>
    </xf>
    <xf numFmtId="0" fontId="92" fillId="3" borderId="7" xfId="9" applyFont="1" applyFill="1" applyBorder="1" applyAlignment="1">
      <alignment horizontal="center" vertical="center" wrapText="1"/>
    </xf>
    <xf numFmtId="0" fontId="92" fillId="3" borderId="66" xfId="9" applyFont="1" applyFill="1" applyBorder="1" applyAlignment="1">
      <alignment horizontal="center" vertical="center" wrapText="1"/>
    </xf>
    <xf numFmtId="3" fontId="92" fillId="3" borderId="42" xfId="9" applyNumberFormat="1" applyFont="1" applyFill="1" applyBorder="1" applyAlignment="1">
      <alignment horizontal="center" vertical="center" wrapText="1"/>
    </xf>
    <xf numFmtId="3" fontId="92" fillId="3" borderId="48" xfId="9" applyNumberFormat="1" applyFont="1" applyFill="1" applyBorder="1" applyAlignment="1">
      <alignment horizontal="center" vertical="center" wrapText="1"/>
    </xf>
    <xf numFmtId="0" fontId="10" fillId="3" borderId="50" xfId="9" applyFont="1" applyFill="1" applyBorder="1" applyAlignment="1">
      <alignment horizontal="center" vertical="center"/>
    </xf>
    <xf numFmtId="0" fontId="10" fillId="3" borderId="37" xfId="9" applyFont="1" applyFill="1" applyBorder="1" applyAlignment="1">
      <alignment horizontal="center" vertical="center"/>
    </xf>
    <xf numFmtId="0" fontId="10" fillId="3" borderId="64" xfId="9" applyFont="1" applyFill="1" applyBorder="1" applyAlignment="1">
      <alignment horizontal="center" vertical="center"/>
    </xf>
    <xf numFmtId="0" fontId="10" fillId="3" borderId="10" xfId="9" applyFont="1" applyFill="1" applyBorder="1" applyAlignment="1">
      <alignment horizontal="center" vertical="center"/>
    </xf>
    <xf numFmtId="0" fontId="10" fillId="3" borderId="16" xfId="9" applyFont="1" applyFill="1" applyBorder="1" applyAlignment="1">
      <alignment horizontal="center" vertical="center"/>
    </xf>
    <xf numFmtId="0" fontId="10" fillId="3" borderId="44" xfId="9" applyFont="1" applyFill="1" applyBorder="1" applyAlignment="1">
      <alignment horizontal="center" vertical="center"/>
    </xf>
    <xf numFmtId="0" fontId="92" fillId="3" borderId="16" xfId="9" applyFont="1" applyFill="1" applyBorder="1" applyAlignment="1">
      <alignment horizontal="center" vertical="center" wrapText="1"/>
    </xf>
    <xf numFmtId="0" fontId="92" fillId="3" borderId="26" xfId="9" applyFont="1" applyFill="1" applyBorder="1" applyAlignment="1">
      <alignment horizontal="center" vertical="center" wrapText="1"/>
    </xf>
    <xf numFmtId="0" fontId="11" fillId="3" borderId="44" xfId="9" applyFont="1" applyFill="1" applyBorder="1" applyAlignment="1">
      <alignment horizontal="center" vertical="center" wrapText="1"/>
    </xf>
    <xf numFmtId="0" fontId="11" fillId="3" borderId="68" xfId="9" applyFont="1" applyFill="1" applyBorder="1" applyAlignment="1">
      <alignment horizontal="center" vertical="center"/>
    </xf>
    <xf numFmtId="0" fontId="30" fillId="2" borderId="1" xfId="13" applyFont="1" applyFill="1" applyBorder="1" applyAlignment="1">
      <alignment horizontal="left" vertical="center"/>
    </xf>
    <xf numFmtId="0" fontId="51" fillId="3" borderId="51" xfId="9" applyFont="1" applyFill="1" applyBorder="1" applyAlignment="1">
      <alignment horizontal="center" vertical="center" wrapText="1"/>
    </xf>
    <xf numFmtId="0" fontId="51" fillId="3" borderId="54" xfId="9" applyFont="1" applyFill="1" applyBorder="1" applyAlignment="1">
      <alignment horizontal="center" vertical="center" wrapText="1"/>
    </xf>
    <xf numFmtId="0" fontId="51" fillId="3" borderId="57" xfId="9" applyFont="1" applyFill="1" applyBorder="1" applyAlignment="1">
      <alignment horizontal="center" vertical="center" wrapText="1"/>
    </xf>
    <xf numFmtId="0" fontId="51" fillId="3" borderId="59" xfId="9" applyFont="1" applyFill="1" applyBorder="1" applyAlignment="1">
      <alignment horizontal="center" vertical="center" wrapText="1"/>
    </xf>
    <xf numFmtId="0" fontId="51" fillId="3" borderId="40" xfId="9" applyFont="1" applyFill="1" applyBorder="1" applyAlignment="1">
      <alignment horizontal="center" vertical="center" wrapText="1"/>
    </xf>
    <xf numFmtId="0" fontId="51" fillId="3" borderId="63" xfId="9" applyFont="1" applyFill="1" applyBorder="1" applyAlignment="1">
      <alignment horizontal="center" vertical="center" wrapText="1"/>
    </xf>
    <xf numFmtId="0" fontId="51" fillId="3" borderId="65" xfId="9" applyFont="1" applyFill="1" applyBorder="1" applyAlignment="1">
      <alignment horizontal="center" vertical="center" wrapText="1"/>
    </xf>
    <xf numFmtId="0" fontId="51" fillId="3" borderId="7" xfId="9" applyFont="1" applyFill="1" applyBorder="1" applyAlignment="1">
      <alignment horizontal="center" vertical="center" wrapText="1"/>
    </xf>
    <xf numFmtId="0" fontId="51" fillId="3" borderId="66" xfId="9" applyFont="1" applyFill="1" applyBorder="1" applyAlignment="1">
      <alignment horizontal="center" vertical="center" wrapText="1"/>
    </xf>
    <xf numFmtId="3" fontId="51" fillId="3" borderId="42" xfId="9" applyNumberFormat="1" applyFont="1" applyFill="1" applyBorder="1" applyAlignment="1">
      <alignment horizontal="center" vertical="center" wrapText="1"/>
    </xf>
    <xf numFmtId="3" fontId="51" fillId="3" borderId="48" xfId="9" applyNumberFormat="1" applyFont="1" applyFill="1" applyBorder="1" applyAlignment="1">
      <alignment horizontal="center" vertical="center" wrapText="1"/>
    </xf>
    <xf numFmtId="0" fontId="49" fillId="3" borderId="61" xfId="9" applyFont="1" applyFill="1" applyBorder="1" applyAlignment="1">
      <alignment horizontal="center" vertical="center" wrapText="1"/>
    </xf>
    <xf numFmtId="0" fontId="49" fillId="3" borderId="67" xfId="9" applyFont="1" applyFill="1" applyBorder="1" applyAlignment="1">
      <alignment horizontal="center" vertical="center" wrapText="1"/>
    </xf>
    <xf numFmtId="0" fontId="49" fillId="3" borderId="62" xfId="9" applyFont="1" applyFill="1" applyBorder="1" applyAlignment="1">
      <alignment horizontal="center" vertical="center" wrapText="1"/>
    </xf>
    <xf numFmtId="0" fontId="49" fillId="3" borderId="50" xfId="9" applyFont="1" applyFill="1" applyBorder="1" applyAlignment="1">
      <alignment horizontal="center" vertical="center"/>
    </xf>
    <xf numFmtId="0" fontId="49" fillId="3" borderId="37" xfId="9" applyFont="1" applyFill="1" applyBorder="1" applyAlignment="1">
      <alignment horizontal="center" vertical="center"/>
    </xf>
    <xf numFmtId="0" fontId="49" fillId="3" borderId="64" xfId="9" applyFont="1" applyFill="1" applyBorder="1" applyAlignment="1">
      <alignment horizontal="center" vertical="center"/>
    </xf>
    <xf numFmtId="0" fontId="49" fillId="3" borderId="10" xfId="9" applyFont="1" applyFill="1" applyBorder="1" applyAlignment="1">
      <alignment horizontal="center" vertical="center"/>
    </xf>
    <xf numFmtId="0" fontId="49" fillId="3" borderId="61" xfId="9" applyFont="1" applyFill="1" applyBorder="1" applyAlignment="1">
      <alignment horizontal="center" vertical="center"/>
    </xf>
    <xf numFmtId="0" fontId="49" fillId="3" borderId="67" xfId="9" applyFont="1" applyFill="1" applyBorder="1" applyAlignment="1">
      <alignment horizontal="center" vertical="center"/>
    </xf>
    <xf numFmtId="0" fontId="49" fillId="3" borderId="62" xfId="9" applyFont="1" applyFill="1" applyBorder="1" applyAlignment="1">
      <alignment horizontal="center" vertical="center"/>
    </xf>
    <xf numFmtId="3" fontId="51" fillId="3" borderId="17" xfId="9" applyNumberFormat="1" applyFont="1" applyFill="1" applyBorder="1" applyAlignment="1">
      <alignment horizontal="center" vertical="center" wrapText="1"/>
    </xf>
    <xf numFmtId="3" fontId="51" fillId="3" borderId="18" xfId="9" applyNumberFormat="1" applyFont="1" applyFill="1" applyBorder="1" applyAlignment="1">
      <alignment horizontal="center" vertical="center" wrapText="1"/>
    </xf>
    <xf numFmtId="3" fontId="51" fillId="3" borderId="19" xfId="9" applyNumberFormat="1" applyFont="1" applyFill="1" applyBorder="1" applyAlignment="1">
      <alignment horizontal="center" vertical="center" wrapText="1"/>
    </xf>
    <xf numFmtId="0" fontId="49" fillId="12" borderId="17" xfId="9" applyFont="1" applyFill="1" applyBorder="1" applyAlignment="1">
      <alignment horizontal="center" vertical="center"/>
    </xf>
    <xf numFmtId="0" fontId="49" fillId="12" borderId="18" xfId="9" applyFont="1" applyFill="1" applyBorder="1" applyAlignment="1">
      <alignment horizontal="center" vertical="center"/>
    </xf>
    <xf numFmtId="0" fontId="49" fillId="12" borderId="19" xfId="9" applyFont="1" applyFill="1" applyBorder="1" applyAlignment="1">
      <alignment horizontal="center" vertical="center"/>
    </xf>
    <xf numFmtId="0" fontId="43" fillId="0" borderId="61" xfId="9" applyFont="1" applyBorder="1" applyAlignment="1">
      <alignment horizontal="left" vertical="center" wrapText="1"/>
    </xf>
    <xf numFmtId="0" fontId="43" fillId="0" borderId="53" xfId="9" applyFont="1" applyBorder="1" applyAlignment="1">
      <alignment horizontal="left" vertical="center" wrapText="1"/>
    </xf>
    <xf numFmtId="0" fontId="36" fillId="3" borderId="43" xfId="9" applyFont="1" applyFill="1" applyBorder="1" applyAlignment="1">
      <alignment horizontal="center" vertical="center" wrapText="1"/>
    </xf>
    <xf numFmtId="0" fontId="36" fillId="3" borderId="55" xfId="9" applyFont="1" applyFill="1" applyBorder="1" applyAlignment="1">
      <alignment horizontal="center" vertical="center"/>
    </xf>
    <xf numFmtId="0" fontId="51" fillId="3" borderId="16" xfId="9" applyFont="1" applyFill="1" applyBorder="1" applyAlignment="1">
      <alignment horizontal="center" vertical="center" wrapText="1"/>
    </xf>
    <xf numFmtId="0" fontId="51" fillId="3" borderId="26" xfId="9" applyFont="1" applyFill="1" applyBorder="1" applyAlignment="1">
      <alignment horizontal="center" vertical="center" wrapText="1"/>
    </xf>
    <xf numFmtId="0" fontId="36" fillId="3" borderId="44" xfId="9" applyFont="1" applyFill="1" applyBorder="1" applyAlignment="1">
      <alignment horizontal="center" vertical="center" wrapText="1"/>
    </xf>
    <xf numFmtId="0" fontId="36" fillId="3" borderId="68" xfId="9" applyFont="1" applyFill="1" applyBorder="1" applyAlignment="1">
      <alignment horizontal="center" vertical="center"/>
    </xf>
    <xf numFmtId="0" fontId="49" fillId="3" borderId="16" xfId="9" applyFont="1" applyFill="1" applyBorder="1" applyAlignment="1">
      <alignment horizontal="center" vertical="center"/>
    </xf>
    <xf numFmtId="0" fontId="49" fillId="3" borderId="44" xfId="9" applyFont="1" applyFill="1" applyBorder="1" applyAlignment="1">
      <alignment horizontal="center" vertical="center"/>
    </xf>
    <xf numFmtId="0" fontId="61" fillId="0" borderId="11" xfId="9" applyFont="1" applyBorder="1" applyAlignment="1">
      <alignment horizontal="left" vertical="center"/>
    </xf>
    <xf numFmtId="0" fontId="61" fillId="0" borderId="52" xfId="9" applyFont="1" applyBorder="1" applyAlignment="1">
      <alignment horizontal="left" vertical="center"/>
    </xf>
    <xf numFmtId="0" fontId="61" fillId="0" borderId="36" xfId="9" applyFont="1" applyBorder="1" applyAlignment="1">
      <alignment horizontal="left" vertical="center" wrapText="1"/>
    </xf>
    <xf numFmtId="0" fontId="61" fillId="0" borderId="93" xfId="9" applyFont="1" applyBorder="1" applyAlignment="1">
      <alignment horizontal="left" vertical="center" wrapText="1"/>
    </xf>
    <xf numFmtId="192" fontId="61" fillId="0" borderId="108" xfId="9" applyNumberFormat="1" applyFont="1" applyBorder="1" applyAlignment="1">
      <alignment horizontal="right" vertical="center"/>
    </xf>
    <xf numFmtId="192" fontId="61" fillId="0" borderId="69" xfId="9" applyNumberFormat="1" applyFont="1" applyBorder="1" applyAlignment="1">
      <alignment horizontal="right" vertical="center"/>
    </xf>
    <xf numFmtId="0" fontId="28" fillId="0" borderId="0" xfId="9" applyFont="1">
      <alignment vertical="center"/>
    </xf>
    <xf numFmtId="0" fontId="70" fillId="2" borderId="1" xfId="1" applyFont="1" applyFill="1" applyBorder="1" applyAlignment="1" applyProtection="1">
      <alignment horizontal="left" vertical="center" shrinkToFit="1"/>
    </xf>
    <xf numFmtId="0" fontId="17" fillId="0" borderId="61" xfId="9" applyFont="1" applyBorder="1" applyAlignment="1">
      <alignment vertical="center" textRotation="255"/>
    </xf>
    <xf numFmtId="0" fontId="17" fillId="0" borderId="67" xfId="9" applyFont="1" applyBorder="1" applyAlignment="1">
      <alignment vertical="center" textRotation="255"/>
    </xf>
    <xf numFmtId="0" fontId="17" fillId="0" borderId="62" xfId="9" applyFont="1" applyBorder="1" applyAlignment="1">
      <alignment vertical="center" textRotation="255"/>
    </xf>
    <xf numFmtId="0" fontId="17" fillId="0" borderId="0" xfId="9" applyFont="1" applyAlignment="1">
      <alignment horizontal="left" vertical="center" wrapText="1"/>
    </xf>
    <xf numFmtId="0" fontId="17" fillId="0" borderId="61" xfId="9" applyFont="1" applyBorder="1" applyAlignment="1">
      <alignment vertical="center" textRotation="255" wrapText="1"/>
    </xf>
    <xf numFmtId="0" fontId="35" fillId="0" borderId="0" xfId="9" applyFont="1" applyAlignment="1">
      <alignment horizontal="left" vertical="center" wrapText="1"/>
    </xf>
    <xf numFmtId="0" fontId="58" fillId="0" borderId="0" xfId="9" applyFont="1">
      <alignment vertical="center"/>
    </xf>
    <xf numFmtId="0" fontId="30" fillId="2" borderId="1" xfId="1" applyFont="1" applyFill="1" applyBorder="1" applyAlignment="1" applyProtection="1">
      <alignment horizontal="left" vertical="center" wrapText="1"/>
    </xf>
    <xf numFmtId="0" fontId="35" fillId="0" borderId="61" xfId="9" applyFont="1" applyBorder="1" applyAlignment="1">
      <alignment vertical="center" textRotation="255"/>
    </xf>
    <xf numFmtId="0" fontId="35" fillId="0" borderId="67" xfId="9" applyFont="1" applyBorder="1" applyAlignment="1">
      <alignment vertical="center" textRotation="255"/>
    </xf>
    <xf numFmtId="0" fontId="35" fillId="0" borderId="62" xfId="9" applyFont="1" applyBorder="1" applyAlignment="1">
      <alignment vertical="center" textRotation="255"/>
    </xf>
    <xf numFmtId="0" fontId="35" fillId="0" borderId="61" xfId="9" applyFont="1" applyBorder="1" applyAlignment="1">
      <alignment vertical="center" textRotation="255" wrapText="1"/>
    </xf>
    <xf numFmtId="38" fontId="69" fillId="0" borderId="9" xfId="2" applyFont="1" applyBorder="1" applyAlignment="1" applyProtection="1">
      <alignment horizontal="left" vertical="center" wrapText="1"/>
      <protection locked="0"/>
    </xf>
    <xf numFmtId="38" fontId="38" fillId="0" borderId="105" xfId="2" applyFont="1" applyBorder="1" applyAlignment="1" applyProtection="1">
      <alignment horizontal="left" vertical="center" wrapText="1"/>
      <protection locked="0"/>
    </xf>
    <xf numFmtId="38" fontId="38" fillId="0" borderId="21" xfId="2" applyFont="1" applyBorder="1" applyAlignment="1" applyProtection="1">
      <alignment horizontal="left" vertical="center" wrapText="1"/>
      <protection locked="0"/>
    </xf>
    <xf numFmtId="38" fontId="38" fillId="0" borderId="0" xfId="2" applyFont="1" applyBorder="1" applyAlignment="1" applyProtection="1">
      <alignment horizontal="left" vertical="center" wrapText="1"/>
      <protection locked="0"/>
    </xf>
    <xf numFmtId="38" fontId="38" fillId="0" borderId="90" xfId="2" applyFont="1" applyBorder="1" applyAlignment="1" applyProtection="1">
      <alignment horizontal="left" vertical="center" wrapText="1"/>
      <protection locked="0"/>
    </xf>
    <xf numFmtId="38" fontId="38" fillId="0" borderId="91" xfId="2" applyFont="1" applyBorder="1" applyAlignment="1" applyProtection="1">
      <alignment horizontal="left" vertical="center" wrapText="1"/>
      <protection locked="0"/>
    </xf>
    <xf numFmtId="0" fontId="10" fillId="0" borderId="0" xfId="9" applyFont="1" applyAlignment="1">
      <alignment horizontal="right" vertical="center" wrapText="1"/>
    </xf>
    <xf numFmtId="0" fontId="68" fillId="0" borderId="0" xfId="9" applyFont="1" applyAlignment="1">
      <alignment horizontal="right" vertical="center" wrapText="1"/>
    </xf>
    <xf numFmtId="12" fontId="71" fillId="2" borderId="1" xfId="1" quotePrefix="1" applyNumberFormat="1" applyFont="1" applyFill="1" applyBorder="1" applyAlignment="1" applyProtection="1">
      <alignment horizontal="left" vertical="center" shrinkToFit="1"/>
    </xf>
    <xf numFmtId="12" fontId="71" fillId="2" borderId="1" xfId="1" quotePrefix="1" applyNumberFormat="1" applyFont="1" applyFill="1" applyBorder="1" applyAlignment="1" applyProtection="1">
      <alignment horizontal="left" vertical="center" wrapText="1"/>
    </xf>
    <xf numFmtId="0" fontId="74" fillId="0" borderId="16" xfId="15" applyFont="1" applyBorder="1" applyAlignment="1">
      <alignment horizontal="left" vertical="center" wrapText="1"/>
    </xf>
    <xf numFmtId="0" fontId="74" fillId="0" borderId="16" xfId="15" applyFont="1" applyBorder="1" applyAlignment="1">
      <alignment horizontal="left" vertical="center"/>
    </xf>
    <xf numFmtId="0" fontId="74" fillId="0" borderId="9" xfId="15" applyFont="1" applyBorder="1" applyAlignment="1">
      <alignment horizontal="left" vertical="center"/>
    </xf>
    <xf numFmtId="0" fontId="74" fillId="0" borderId="8" xfId="15" applyFont="1" applyBorder="1" applyAlignment="1">
      <alignment horizontal="left" vertical="center"/>
    </xf>
    <xf numFmtId="0" fontId="74" fillId="0" borderId="90" xfId="15" applyFont="1" applyBorder="1" applyAlignment="1">
      <alignment horizontal="left" vertical="center"/>
    </xf>
    <xf numFmtId="0" fontId="74" fillId="0" borderId="92" xfId="15" applyFont="1" applyBorder="1" applyAlignment="1">
      <alignment horizontal="left" vertical="center"/>
    </xf>
    <xf numFmtId="2" fontId="38" fillId="0" borderId="3" xfId="13" applyNumberFormat="1" applyFont="1" applyBorder="1" applyAlignment="1" applyProtection="1">
      <alignment horizontal="center" vertical="center"/>
      <protection locked="0"/>
    </xf>
    <xf numFmtId="2" fontId="38" fillId="0" borderId="93" xfId="13" applyNumberFormat="1" applyFont="1" applyBorder="1" applyAlignment="1" applyProtection="1">
      <alignment horizontal="center" vertical="center"/>
      <protection locked="0"/>
    </xf>
    <xf numFmtId="0" fontId="71" fillId="0" borderId="0" xfId="15" applyFont="1">
      <alignment vertical="center"/>
    </xf>
    <xf numFmtId="0" fontId="107" fillId="0" borderId="0" xfId="15" applyFont="1">
      <alignment vertical="center"/>
    </xf>
    <xf numFmtId="0" fontId="74" fillId="0" borderId="16" xfId="15" quotePrefix="1" applyFont="1" applyBorder="1" applyAlignment="1">
      <alignment horizontal="center" vertical="center"/>
    </xf>
    <xf numFmtId="0" fontId="74" fillId="0" borderId="16" xfId="15" quotePrefix="1" applyFont="1" applyBorder="1" applyAlignment="1">
      <alignment horizontal="left" vertical="center" wrapText="1"/>
    </xf>
    <xf numFmtId="0" fontId="71" fillId="0" borderId="18" xfId="17" applyFont="1" applyBorder="1" applyAlignment="1" applyProtection="1">
      <alignment vertical="center" shrinkToFit="1"/>
      <protection locked="0"/>
    </xf>
    <xf numFmtId="0" fontId="71" fillId="0" borderId="71" xfId="17" applyFont="1" applyBorder="1" applyAlignment="1" applyProtection="1">
      <alignment vertical="center" shrinkToFit="1"/>
      <protection locked="0"/>
    </xf>
    <xf numFmtId="0" fontId="70" fillId="2" borderId="0" xfId="1" applyFont="1" applyFill="1" applyBorder="1" applyAlignment="1" applyProtection="1">
      <alignment horizontal="right" vertical="center" wrapText="1"/>
      <protection locked="0"/>
    </xf>
    <xf numFmtId="0" fontId="71" fillId="8" borderId="40" xfId="17" applyFont="1" applyFill="1" applyBorder="1" applyAlignment="1" applyProtection="1">
      <alignment horizontal="left" vertical="center" shrinkToFit="1"/>
      <protection locked="0"/>
    </xf>
    <xf numFmtId="0" fontId="71" fillId="8" borderId="63" xfId="17" applyFont="1" applyFill="1" applyBorder="1" applyAlignment="1" applyProtection="1">
      <alignment horizontal="left" vertical="center" shrinkToFit="1"/>
      <protection locked="0"/>
    </xf>
    <xf numFmtId="0" fontId="71" fillId="0" borderId="18" xfId="9" applyFont="1" applyBorder="1" applyProtection="1">
      <alignment vertical="center"/>
      <protection locked="0"/>
    </xf>
    <xf numFmtId="0" fontId="71" fillId="0" borderId="71" xfId="9" applyFont="1" applyBorder="1" applyProtection="1">
      <alignment vertical="center"/>
      <protection locked="0"/>
    </xf>
    <xf numFmtId="0" fontId="71" fillId="2" borderId="1" xfId="1" applyFont="1" applyFill="1" applyBorder="1" applyAlignment="1" applyProtection="1">
      <alignment horizontal="left" vertical="center" shrinkToFit="1"/>
    </xf>
    <xf numFmtId="0" fontId="76" fillId="7" borderId="59" xfId="17" applyFont="1" applyFill="1" applyBorder="1" applyAlignment="1">
      <alignment horizontal="center" vertical="center" wrapText="1"/>
    </xf>
    <xf numFmtId="0" fontId="76" fillId="7" borderId="40" xfId="17" applyFont="1" applyFill="1" applyBorder="1" applyAlignment="1">
      <alignment horizontal="center" vertical="center" wrapText="1"/>
    </xf>
    <xf numFmtId="0" fontId="76" fillId="7" borderId="63" xfId="17" applyFont="1" applyFill="1" applyBorder="1" applyAlignment="1">
      <alignment horizontal="center" vertical="center" wrapText="1"/>
    </xf>
    <xf numFmtId="0" fontId="76" fillId="7" borderId="73" xfId="17" applyFont="1" applyFill="1" applyBorder="1" applyAlignment="1">
      <alignment horizontal="center" vertical="center" wrapText="1"/>
    </xf>
    <xf numFmtId="0" fontId="76" fillId="7" borderId="1" xfId="17" applyFont="1" applyFill="1" applyBorder="1" applyAlignment="1">
      <alignment horizontal="center" vertical="center" wrapText="1"/>
    </xf>
    <xf numFmtId="0" fontId="76" fillId="7" borderId="74" xfId="17" applyFont="1" applyFill="1" applyBorder="1" applyAlignment="1">
      <alignment horizontal="center" vertical="center" wrapText="1"/>
    </xf>
    <xf numFmtId="190" fontId="75" fillId="0" borderId="1" xfId="13" applyNumberFormat="1" applyFont="1" applyBorder="1" applyAlignment="1" applyProtection="1">
      <alignment horizontal="center" vertical="center"/>
      <protection locked="0"/>
    </xf>
    <xf numFmtId="0" fontId="10" fillId="0" borderId="0" xfId="17" applyFont="1" applyBorder="1" applyAlignment="1">
      <alignment horizontal="right" vertical="center" wrapText="1"/>
    </xf>
    <xf numFmtId="0" fontId="10" fillId="0" borderId="0" xfId="17" applyFont="1" applyBorder="1" applyAlignment="1">
      <alignment horizontal="right" vertical="center"/>
    </xf>
    <xf numFmtId="0" fontId="71" fillId="0" borderId="17" xfId="17" applyFont="1" applyBorder="1" applyAlignment="1" applyProtection="1">
      <alignment vertical="center" shrinkToFit="1"/>
      <protection locked="0"/>
    </xf>
    <xf numFmtId="0" fontId="71" fillId="0" borderId="32" xfId="17" applyFont="1" applyBorder="1" applyAlignment="1" applyProtection="1">
      <alignment vertical="center" shrinkToFit="1"/>
      <protection locked="0"/>
    </xf>
    <xf numFmtId="0" fontId="71" fillId="0" borderId="72" xfId="17" applyFont="1" applyBorder="1" applyAlignment="1" applyProtection="1">
      <alignment vertical="center" shrinkToFit="1"/>
      <protection locked="0"/>
    </xf>
    <xf numFmtId="0" fontId="10" fillId="0" borderId="0" xfId="9" applyFont="1" applyBorder="1" applyAlignment="1">
      <alignment horizontal="right" vertical="center" wrapText="1"/>
    </xf>
    <xf numFmtId="0" fontId="71" fillId="8" borderId="18" xfId="17" applyFont="1" applyFill="1" applyBorder="1" applyAlignment="1" applyProtection="1">
      <alignment vertical="center" shrinkToFit="1"/>
      <protection locked="0"/>
    </xf>
    <xf numFmtId="0" fontId="71" fillId="8" borderId="71" xfId="17" applyFont="1" applyFill="1" applyBorder="1" applyAlignment="1" applyProtection="1">
      <alignment vertical="center" shrinkToFit="1"/>
      <protection locked="0"/>
    </xf>
    <xf numFmtId="0" fontId="74" fillId="2" borderId="0" xfId="1" applyFont="1" applyFill="1" applyAlignment="1" applyProtection="1">
      <alignment horizontal="right" vertical="center" wrapText="1"/>
      <protection locked="0"/>
    </xf>
    <xf numFmtId="0" fontId="0" fillId="0" borderId="103" xfId="0" applyBorder="1" applyAlignment="1">
      <alignment horizontal="left" vertical="center"/>
    </xf>
    <xf numFmtId="0" fontId="0" fillId="0" borderId="104" xfId="0" applyBorder="1" applyAlignment="1">
      <alignment horizontal="left" vertical="center"/>
    </xf>
    <xf numFmtId="0" fontId="0" fillId="0" borderId="103" xfId="0" applyBorder="1" applyAlignment="1">
      <alignment horizontal="left" vertical="center" indent="1"/>
    </xf>
    <xf numFmtId="0" fontId="0" fillId="0" borderId="104" xfId="0" applyBorder="1" applyAlignment="1">
      <alignment horizontal="left" vertical="center" indent="1"/>
    </xf>
    <xf numFmtId="0" fontId="74" fillId="8" borderId="0" xfId="1" applyFont="1" applyFill="1" applyAlignment="1" applyProtection="1">
      <alignment horizontal="right" vertical="center" wrapText="1" indent="1"/>
      <protection locked="0"/>
    </xf>
    <xf numFmtId="0" fontId="74" fillId="2" borderId="0" xfId="1" applyFont="1" applyFill="1" applyAlignment="1">
      <alignment horizontal="right" vertical="center" wrapText="1" indent="1"/>
    </xf>
    <xf numFmtId="0" fontId="70" fillId="2" borderId="0" xfId="1" applyFont="1" applyFill="1" applyAlignment="1">
      <alignment horizontal="center" vertical="center" wrapText="1"/>
    </xf>
    <xf numFmtId="0" fontId="74" fillId="2" borderId="1" xfId="1" applyFont="1" applyFill="1" applyBorder="1" applyAlignment="1">
      <alignment horizontal="left" vertical="center" wrapText="1"/>
    </xf>
    <xf numFmtId="0" fontId="31" fillId="2" borderId="1" xfId="1" applyFont="1" applyFill="1" applyBorder="1" applyAlignment="1" applyProtection="1">
      <alignment horizontal="left" vertical="center" shrinkToFit="1"/>
    </xf>
    <xf numFmtId="0" fontId="29" fillId="0" borderId="102" xfId="4" applyFont="1" applyBorder="1" applyAlignment="1">
      <alignment horizontal="center" vertical="center" wrapText="1"/>
    </xf>
    <xf numFmtId="0" fontId="29" fillId="0" borderId="102" xfId="4" applyFont="1" applyBorder="1" applyAlignment="1">
      <alignment horizontal="center" vertical="center"/>
    </xf>
    <xf numFmtId="0" fontId="10" fillId="3" borderId="3" xfId="5" applyNumberFormat="1" applyFont="1" applyFill="1" applyBorder="1" applyAlignment="1">
      <alignment horizontal="center" vertical="center" wrapText="1" shrinkToFit="1"/>
    </xf>
    <xf numFmtId="0" fontId="10" fillId="3" borderId="93" xfId="5" applyNumberFormat="1" applyFont="1" applyFill="1" applyBorder="1" applyAlignment="1">
      <alignment horizontal="center" vertical="center" wrapText="1" shrinkToFit="1"/>
    </xf>
    <xf numFmtId="0" fontId="10" fillId="3" borderId="3" xfId="5" applyNumberFormat="1" applyFont="1" applyFill="1" applyBorder="1" applyAlignment="1">
      <alignment horizontal="center" vertical="center" wrapText="1"/>
    </xf>
    <xf numFmtId="0" fontId="10" fillId="3" borderId="93" xfId="5" applyNumberFormat="1" applyFont="1" applyFill="1" applyBorder="1" applyAlignment="1">
      <alignment horizontal="center" vertical="center" wrapText="1"/>
    </xf>
    <xf numFmtId="0" fontId="39" fillId="3" borderId="3" xfId="4" applyNumberFormat="1" applyFont="1" applyFill="1" applyBorder="1" applyAlignment="1">
      <alignment horizontal="center" vertical="center" wrapText="1"/>
    </xf>
    <xf numFmtId="0" fontId="39" fillId="3" borderId="93" xfId="4" applyNumberFormat="1" applyFont="1" applyFill="1" applyBorder="1" applyAlignment="1">
      <alignment horizontal="center" vertical="center" wrapText="1"/>
    </xf>
    <xf numFmtId="0" fontId="28" fillId="3" borderId="103" xfId="5" applyNumberFormat="1" applyFont="1" applyFill="1" applyBorder="1" applyAlignment="1">
      <alignment horizontal="center" vertical="center" shrinkToFit="1"/>
    </xf>
    <xf numFmtId="0" fontId="28" fillId="3" borderId="101" xfId="5" applyNumberFormat="1" applyFont="1" applyFill="1" applyBorder="1" applyAlignment="1">
      <alignment horizontal="center" vertical="center" shrinkToFit="1"/>
    </xf>
    <xf numFmtId="0" fontId="28" fillId="3" borderId="104" xfId="5" applyNumberFormat="1" applyFont="1" applyFill="1" applyBorder="1" applyAlignment="1">
      <alignment horizontal="center" vertical="center" shrinkToFit="1"/>
    </xf>
    <xf numFmtId="0" fontId="28" fillId="3" borderId="103" xfId="4" applyNumberFormat="1" applyFont="1" applyFill="1" applyBorder="1" applyAlignment="1">
      <alignment horizontal="center" vertical="center"/>
    </xf>
    <xf numFmtId="0" fontId="28" fillId="3" borderId="101" xfId="4" applyNumberFormat="1" applyFont="1" applyFill="1" applyBorder="1" applyAlignment="1">
      <alignment horizontal="center" vertical="center"/>
    </xf>
    <xf numFmtId="0" fontId="28" fillId="3" borderId="104" xfId="4" applyNumberFormat="1" applyFont="1" applyFill="1" applyBorder="1" applyAlignment="1">
      <alignment horizontal="center" vertical="center"/>
    </xf>
    <xf numFmtId="0" fontId="17" fillId="3" borderId="3" xfId="5" applyNumberFormat="1" applyFont="1" applyFill="1" applyBorder="1" applyAlignment="1">
      <alignment horizontal="center" vertical="center" wrapText="1" shrinkToFit="1"/>
    </xf>
    <xf numFmtId="0" fontId="17" fillId="3" borderId="23" xfId="5" applyNumberFormat="1" applyFont="1" applyFill="1" applyBorder="1" applyAlignment="1">
      <alignment horizontal="center" vertical="center" wrapText="1" shrinkToFit="1"/>
    </xf>
    <xf numFmtId="0" fontId="17" fillId="3" borderId="93" xfId="5" applyNumberFormat="1" applyFont="1" applyFill="1" applyBorder="1" applyAlignment="1">
      <alignment horizontal="center" vertical="center" wrapText="1" shrinkToFit="1"/>
    </xf>
    <xf numFmtId="0" fontId="17" fillId="3" borderId="3" xfId="5" applyNumberFormat="1" applyFont="1" applyFill="1" applyBorder="1" applyAlignment="1">
      <alignment horizontal="center" vertical="center" wrapText="1"/>
    </xf>
    <xf numFmtId="0" fontId="17" fillId="3" borderId="23" xfId="5" applyNumberFormat="1" applyFont="1" applyFill="1" applyBorder="1" applyAlignment="1">
      <alignment horizontal="center" vertical="center" wrapText="1"/>
    </xf>
    <xf numFmtId="0" fontId="17" fillId="3" borderId="93" xfId="5" applyNumberFormat="1" applyFont="1" applyFill="1" applyBorder="1" applyAlignment="1">
      <alignment horizontal="center" vertical="center" wrapText="1"/>
    </xf>
    <xf numFmtId="0" fontId="28" fillId="3" borderId="3" xfId="4" applyNumberFormat="1" applyFont="1" applyFill="1" applyBorder="1" applyAlignment="1">
      <alignment horizontal="center" vertical="center"/>
    </xf>
    <xf numFmtId="0" fontId="28" fillId="3" borderId="23" xfId="4" applyNumberFormat="1" applyFont="1" applyFill="1" applyBorder="1" applyAlignment="1">
      <alignment horizontal="center" vertical="center"/>
    </xf>
    <xf numFmtId="0" fontId="28" fillId="3" borderId="93" xfId="4" applyNumberFormat="1" applyFont="1" applyFill="1" applyBorder="1" applyAlignment="1">
      <alignment horizontal="center" vertical="center"/>
    </xf>
    <xf numFmtId="0" fontId="10" fillId="3" borderId="3" xfId="5" applyNumberFormat="1" applyFont="1" applyFill="1" applyBorder="1" applyAlignment="1">
      <alignment horizontal="center" vertical="center" shrinkToFit="1"/>
    </xf>
    <xf numFmtId="0" fontId="10" fillId="3" borderId="93" xfId="5" applyNumberFormat="1" applyFont="1" applyFill="1" applyBorder="1" applyAlignment="1">
      <alignment horizontal="center" vertical="center" shrinkToFit="1"/>
    </xf>
    <xf numFmtId="0" fontId="10" fillId="3" borderId="23" xfId="5" applyNumberFormat="1" applyFont="1" applyFill="1" applyBorder="1" applyAlignment="1">
      <alignment horizontal="center" vertical="center" wrapText="1" shrinkToFit="1"/>
    </xf>
    <xf numFmtId="0" fontId="15" fillId="0" borderId="36" xfId="4" applyFont="1" applyBorder="1" applyAlignment="1">
      <alignment horizontal="center" vertical="center" wrapText="1"/>
    </xf>
    <xf numFmtId="0" fontId="15" fillId="0" borderId="23" xfId="4" applyFont="1" applyBorder="1" applyAlignment="1">
      <alignment horizontal="center" vertical="center" wrapText="1"/>
    </xf>
    <xf numFmtId="0" fontId="15" fillId="0" borderId="4" xfId="4" applyFont="1" applyBorder="1" applyAlignment="1">
      <alignment horizontal="center" vertical="center" wrapText="1"/>
    </xf>
    <xf numFmtId="0" fontId="10" fillId="3" borderId="3" xfId="4" applyNumberFormat="1" applyFont="1" applyFill="1" applyBorder="1" applyAlignment="1">
      <alignment horizontal="center" vertical="center" wrapText="1"/>
    </xf>
    <xf numFmtId="0" fontId="10" fillId="3" borderId="93" xfId="4" applyNumberFormat="1" applyFont="1" applyFill="1" applyBorder="1" applyAlignment="1">
      <alignment horizontal="center" vertical="center" wrapText="1"/>
    </xf>
    <xf numFmtId="0" fontId="10" fillId="3" borderId="93" xfId="4" applyNumberFormat="1" applyFont="1" applyFill="1" applyBorder="1" applyAlignment="1">
      <alignment horizontal="center" vertical="center"/>
    </xf>
    <xf numFmtId="0" fontId="10" fillId="3" borderId="2" xfId="5" applyNumberFormat="1" applyFont="1" applyFill="1" applyBorder="1" applyAlignment="1">
      <alignment horizontal="center" vertical="center" shrinkToFit="1"/>
    </xf>
    <xf numFmtId="0" fontId="21" fillId="0" borderId="16" xfId="4" applyFont="1" applyBorder="1" applyAlignment="1">
      <alignment horizontal="center" vertical="center" wrapText="1"/>
    </xf>
    <xf numFmtId="0" fontId="21" fillId="0" borderId="16" xfId="4" applyFont="1" applyBorder="1" applyAlignment="1">
      <alignment horizontal="center" vertical="center"/>
    </xf>
    <xf numFmtId="0" fontId="10" fillId="3" borderId="17" xfId="5" applyNumberFormat="1" applyFont="1" applyFill="1" applyBorder="1" applyAlignment="1">
      <alignment horizontal="center" vertical="center" shrinkToFit="1"/>
    </xf>
    <xf numFmtId="0" fontId="10" fillId="3" borderId="18" xfId="5" applyNumberFormat="1" applyFont="1" applyFill="1" applyBorder="1" applyAlignment="1">
      <alignment horizontal="center" vertical="center" shrinkToFit="1"/>
    </xf>
    <xf numFmtId="0" fontId="10" fillId="3" borderId="19" xfId="5" applyNumberFormat="1" applyFont="1" applyFill="1" applyBorder="1" applyAlignment="1">
      <alignment horizontal="center" vertical="center" shrinkToFit="1"/>
    </xf>
    <xf numFmtId="0" fontId="10" fillId="3" borderId="2" xfId="5" applyNumberFormat="1" applyFont="1" applyFill="1" applyBorder="1" applyAlignment="1">
      <alignment horizontal="center" vertical="center" wrapText="1" shrinkToFit="1"/>
    </xf>
    <xf numFmtId="0" fontId="10" fillId="3" borderId="17" xfId="4" applyNumberFormat="1" applyFont="1" applyFill="1" applyBorder="1" applyAlignment="1">
      <alignment horizontal="center" vertical="center"/>
    </xf>
    <xf numFmtId="0" fontId="10" fillId="3" borderId="18" xfId="4" applyNumberFormat="1" applyFont="1" applyFill="1" applyBorder="1" applyAlignment="1">
      <alignment horizontal="center" vertical="center"/>
    </xf>
    <xf numFmtId="0" fontId="10" fillId="3" borderId="19" xfId="4" applyNumberFormat="1" applyFont="1" applyFill="1" applyBorder="1" applyAlignment="1">
      <alignment horizontal="center" vertical="center"/>
    </xf>
    <xf numFmtId="0" fontId="10" fillId="3" borderId="23" xfId="5" applyNumberFormat="1" applyFont="1" applyFill="1" applyBorder="1" applyAlignment="1">
      <alignment horizontal="center" vertical="center" wrapText="1"/>
    </xf>
    <xf numFmtId="0" fontId="10" fillId="3" borderId="2" xfId="5" applyNumberFormat="1" applyFont="1" applyFill="1" applyBorder="1" applyAlignment="1">
      <alignment horizontal="center" vertical="center" wrapText="1"/>
    </xf>
    <xf numFmtId="0" fontId="10" fillId="3" borderId="3" xfId="4" applyNumberFormat="1" applyFont="1" applyFill="1" applyBorder="1" applyAlignment="1">
      <alignment horizontal="center" vertical="center"/>
    </xf>
    <xf numFmtId="0" fontId="10" fillId="3" borderId="23" xfId="4" applyNumberFormat="1" applyFont="1" applyFill="1" applyBorder="1" applyAlignment="1">
      <alignment horizontal="center" vertical="center"/>
    </xf>
    <xf numFmtId="0" fontId="10" fillId="3" borderId="2" xfId="4" applyNumberFormat="1" applyFont="1" applyFill="1" applyBorder="1" applyAlignment="1">
      <alignment horizontal="center" vertical="center"/>
    </xf>
    <xf numFmtId="0" fontId="31" fillId="2" borderId="1" xfId="1" applyFont="1" applyFill="1" applyBorder="1" applyAlignment="1" applyProtection="1">
      <alignment horizontal="left" vertical="center" wrapText="1"/>
      <protection locked="0"/>
    </xf>
    <xf numFmtId="0" fontId="10" fillId="3" borderId="2" xfId="4" applyNumberFormat="1" applyFont="1" applyFill="1" applyBorder="1" applyAlignment="1">
      <alignment horizontal="center" vertical="center" wrapText="1"/>
    </xf>
    <xf numFmtId="0" fontId="75" fillId="0" borderId="16" xfId="1" applyFont="1" applyBorder="1" applyAlignment="1" applyProtection="1">
      <alignment horizontal="left" vertical="center" wrapText="1"/>
    </xf>
    <xf numFmtId="0" fontId="76" fillId="2" borderId="1" xfId="1" applyFont="1" applyFill="1" applyBorder="1" applyAlignment="1" applyProtection="1">
      <alignment horizontal="center" vertical="center"/>
      <protection locked="0"/>
    </xf>
    <xf numFmtId="0" fontId="75" fillId="0" borderId="16" xfId="1" applyFont="1" applyBorder="1" applyAlignment="1" applyProtection="1">
      <alignment vertical="center" wrapText="1"/>
    </xf>
    <xf numFmtId="0" fontId="73" fillId="2" borderId="0" xfId="1" applyFont="1" applyFill="1" applyAlignment="1" applyProtection="1">
      <alignment horizontal="center" vertical="center" wrapText="1"/>
    </xf>
    <xf numFmtId="0" fontId="71" fillId="2" borderId="1" xfId="1" applyFont="1" applyFill="1" applyBorder="1" applyAlignment="1" applyProtection="1">
      <alignment horizontal="left" vertical="center"/>
    </xf>
    <xf numFmtId="0" fontId="70" fillId="2" borderId="0" xfId="1" applyFont="1" applyFill="1" applyBorder="1" applyAlignment="1" applyProtection="1">
      <alignment horizontal="right" vertical="center"/>
    </xf>
    <xf numFmtId="0" fontId="70" fillId="2" borderId="0" xfId="1" applyFont="1" applyFill="1" applyBorder="1" applyAlignment="1" applyProtection="1">
      <alignment horizontal="right" vertical="center" indent="3"/>
    </xf>
    <xf numFmtId="0" fontId="71" fillId="2" borderId="1" xfId="1" applyFont="1" applyFill="1" applyBorder="1" applyAlignment="1" applyProtection="1">
      <alignment horizontal="center" vertical="center"/>
      <protection locked="0"/>
    </xf>
    <xf numFmtId="0" fontId="80" fillId="2" borderId="97" xfId="1" quotePrefix="1" applyNumberFormat="1" applyFont="1" applyFill="1" applyBorder="1" applyAlignment="1" applyProtection="1">
      <alignment horizontal="left" vertical="center" wrapText="1"/>
      <protection locked="0"/>
    </xf>
    <xf numFmtId="0" fontId="80" fillId="3" borderId="97" xfId="0" applyFont="1" applyFill="1" applyBorder="1" applyAlignment="1">
      <alignment horizontal="center" vertical="center"/>
    </xf>
    <xf numFmtId="0" fontId="80" fillId="3" borderId="97" xfId="0" applyFont="1" applyFill="1" applyBorder="1" applyAlignment="1">
      <alignment horizontal="left" vertical="center" wrapText="1"/>
    </xf>
    <xf numFmtId="0" fontId="80" fillId="2" borderId="97" xfId="1" quotePrefix="1" applyNumberFormat="1" applyFont="1" applyFill="1" applyBorder="1" applyAlignment="1" applyProtection="1">
      <alignment horizontal="center" vertical="center" wrapText="1"/>
      <protection locked="0"/>
    </xf>
    <xf numFmtId="0" fontId="80" fillId="3" borderId="97" xfId="0" applyFont="1" applyFill="1" applyBorder="1" applyAlignment="1">
      <alignment horizontal="center" vertical="center" wrapText="1"/>
    </xf>
    <xf numFmtId="38" fontId="82" fillId="9" borderId="102" xfId="2" applyFont="1" applyFill="1" applyBorder="1" applyAlignment="1">
      <alignment horizontal="center" vertical="center"/>
    </xf>
    <xf numFmtId="38" fontId="82" fillId="9" borderId="103" xfId="2" applyFont="1" applyFill="1" applyBorder="1" applyAlignment="1">
      <alignment horizontal="center" vertical="center"/>
    </xf>
    <xf numFmtId="0" fontId="80" fillId="3" borderId="102" xfId="0" applyFont="1" applyFill="1" applyBorder="1" applyAlignment="1">
      <alignment horizontal="center" vertical="center" wrapText="1"/>
    </xf>
    <xf numFmtId="0" fontId="80" fillId="9" borderId="0" xfId="0" applyFont="1" applyFill="1" applyAlignment="1">
      <alignment horizontal="left" vertical="center" wrapText="1"/>
    </xf>
    <xf numFmtId="0" fontId="80" fillId="9" borderId="102" xfId="0" applyFont="1" applyFill="1" applyBorder="1" applyAlignment="1" applyProtection="1">
      <alignment horizontal="left" vertical="center"/>
      <protection locked="0"/>
    </xf>
    <xf numFmtId="0" fontId="74" fillId="0" borderId="0" xfId="15" applyFont="1">
      <alignment vertical="center"/>
    </xf>
    <xf numFmtId="0" fontId="24" fillId="0" borderId="0" xfId="15" applyFont="1">
      <alignment vertical="center"/>
    </xf>
    <xf numFmtId="0" fontId="74" fillId="2" borderId="1" xfId="1" applyFont="1" applyFill="1" applyBorder="1" applyAlignment="1" applyProtection="1">
      <alignment horizontal="left" vertical="center" shrinkToFit="1"/>
    </xf>
    <xf numFmtId="0" fontId="80" fillId="9" borderId="91" xfId="0" applyFont="1" applyFill="1" applyBorder="1" applyAlignment="1">
      <alignment horizontal="left" vertical="center" wrapText="1"/>
    </xf>
    <xf numFmtId="38" fontId="82" fillId="2" borderId="102" xfId="2" quotePrefix="1" applyFont="1" applyFill="1" applyBorder="1" applyAlignment="1" applyProtection="1">
      <alignment horizontal="center" vertical="center" wrapText="1"/>
      <protection locked="0"/>
    </xf>
    <xf numFmtId="38" fontId="82" fillId="2" borderId="102" xfId="2" quotePrefix="1" applyFont="1" applyFill="1" applyBorder="1" applyAlignment="1" applyProtection="1">
      <alignment horizontal="center" vertical="center" wrapText="1"/>
    </xf>
    <xf numFmtId="0" fontId="74" fillId="0" borderId="0" xfId="0" applyFont="1" applyAlignment="1">
      <alignment horizontal="left" vertical="center"/>
    </xf>
    <xf numFmtId="194" fontId="38" fillId="2" borderId="90" xfId="2" quotePrefix="1" applyNumberFormat="1" applyFont="1" applyFill="1" applyBorder="1" applyAlignment="1" applyProtection="1">
      <alignment horizontal="center" vertical="center" wrapText="1"/>
      <protection locked="0"/>
    </xf>
    <xf numFmtId="194" fontId="38" fillId="2" borderId="91" xfId="2" quotePrefix="1" applyNumberFormat="1" applyFont="1" applyFill="1" applyBorder="1" applyAlignment="1" applyProtection="1">
      <alignment horizontal="center" vertical="center" wrapText="1"/>
      <protection locked="0"/>
    </xf>
    <xf numFmtId="194" fontId="38" fillId="2" borderId="92" xfId="2" quotePrefix="1" applyNumberFormat="1" applyFont="1" applyFill="1" applyBorder="1" applyAlignment="1" applyProtection="1">
      <alignment horizontal="center" vertical="center" wrapText="1"/>
      <protection locked="0"/>
    </xf>
    <xf numFmtId="0" fontId="0" fillId="0" borderId="103" xfId="0" applyFont="1" applyBorder="1" applyAlignment="1">
      <alignment horizontal="center" vertical="center"/>
    </xf>
    <xf numFmtId="0" fontId="0" fillId="0" borderId="101" xfId="0" applyFont="1" applyBorder="1" applyAlignment="1">
      <alignment horizontal="center" vertical="center"/>
    </xf>
    <xf numFmtId="0" fontId="0" fillId="0" borderId="104" xfId="0" applyFont="1" applyBorder="1" applyAlignment="1">
      <alignment horizontal="center" vertical="center"/>
    </xf>
    <xf numFmtId="38" fontId="38" fillId="2" borderId="98" xfId="2" quotePrefix="1" applyFont="1" applyFill="1" applyBorder="1" applyAlignment="1" applyProtection="1">
      <alignment horizontal="center" vertical="center" wrapText="1"/>
      <protection locked="0"/>
    </xf>
    <xf numFmtId="38" fontId="38" fillId="2" borderId="99" xfId="2" quotePrefix="1" applyFont="1" applyFill="1" applyBorder="1" applyAlignment="1" applyProtection="1">
      <alignment horizontal="center" vertical="center" wrapText="1"/>
      <protection locked="0"/>
    </xf>
    <xf numFmtId="38" fontId="38" fillId="2" borderId="96" xfId="2" quotePrefix="1" applyFont="1" applyFill="1" applyBorder="1" applyAlignment="1" applyProtection="1">
      <alignment horizontal="center" vertical="center" wrapText="1"/>
      <protection locked="0"/>
    </xf>
    <xf numFmtId="0" fontId="0" fillId="0" borderId="107" xfId="0" applyFont="1" applyBorder="1" applyAlignment="1">
      <alignment horizontal="center" vertical="center"/>
    </xf>
    <xf numFmtId="0" fontId="0" fillId="0" borderId="93" xfId="0" applyFont="1" applyBorder="1" applyAlignment="1">
      <alignment horizontal="center" vertical="center"/>
    </xf>
    <xf numFmtId="177" fontId="38" fillId="2" borderId="99" xfId="1" quotePrefix="1" applyNumberFormat="1" applyFont="1" applyFill="1" applyBorder="1" applyAlignment="1" applyProtection="1">
      <alignment horizontal="center" vertical="center" wrapText="1"/>
      <protection locked="0"/>
    </xf>
    <xf numFmtId="0" fontId="0" fillId="0" borderId="9" xfId="0" applyFont="1" applyBorder="1" applyAlignment="1">
      <alignment horizontal="center" vertical="center"/>
    </xf>
    <xf numFmtId="0" fontId="0" fillId="0" borderId="105" xfId="0" applyFont="1" applyBorder="1" applyAlignment="1">
      <alignment horizontal="center" vertical="center"/>
    </xf>
    <xf numFmtId="0" fontId="0" fillId="0" borderId="106" xfId="0" applyFont="1" applyBorder="1" applyAlignment="1">
      <alignment horizontal="center" vertical="center"/>
    </xf>
    <xf numFmtId="0" fontId="0" fillId="0" borderId="90" xfId="0" applyFont="1" applyBorder="1" applyAlignment="1">
      <alignment horizontal="center" vertical="center"/>
    </xf>
    <xf numFmtId="0" fontId="0" fillId="0" borderId="91" xfId="0" applyFont="1" applyBorder="1" applyAlignment="1">
      <alignment horizontal="center" vertical="center"/>
    </xf>
    <xf numFmtId="0" fontId="0" fillId="0" borderId="92" xfId="0" applyFont="1" applyBorder="1" applyAlignment="1">
      <alignment horizontal="center" vertical="center"/>
    </xf>
    <xf numFmtId="0" fontId="38" fillId="2" borderId="105" xfId="1" quotePrefix="1" applyNumberFormat="1" applyFont="1" applyFill="1" applyBorder="1" applyAlignment="1" applyProtection="1">
      <alignment horizontal="center" vertical="center" wrapText="1"/>
      <protection locked="0"/>
    </xf>
    <xf numFmtId="0" fontId="0" fillId="0" borderId="3" xfId="0" applyFont="1" applyBorder="1" applyAlignment="1">
      <alignment horizontal="center" vertical="center"/>
    </xf>
    <xf numFmtId="0" fontId="0" fillId="0" borderId="97" xfId="0" applyFont="1" applyBorder="1" applyAlignment="1">
      <alignment horizontal="center" vertical="center" wrapText="1"/>
    </xf>
    <xf numFmtId="0" fontId="70" fillId="2" borderId="98" xfId="1" quotePrefix="1" applyNumberFormat="1" applyFont="1" applyFill="1" applyBorder="1" applyAlignment="1" applyProtection="1">
      <alignment horizontal="left" vertical="center" wrapText="1"/>
      <protection locked="0"/>
    </xf>
    <xf numFmtId="0" fontId="70" fillId="2" borderId="99" xfId="1" quotePrefix="1" applyNumberFormat="1" applyFont="1" applyFill="1" applyBorder="1" applyAlignment="1" applyProtection="1">
      <alignment horizontal="left" vertical="center" wrapText="1"/>
      <protection locked="0"/>
    </xf>
    <xf numFmtId="0" fontId="0" fillId="0" borderId="97" xfId="0" applyFont="1" applyBorder="1" applyAlignment="1">
      <alignment horizontal="center" vertical="center"/>
    </xf>
    <xf numFmtId="177" fontId="38" fillId="2" borderId="98" xfId="1" quotePrefix="1" applyNumberFormat="1" applyFont="1" applyFill="1" applyBorder="1" applyAlignment="1" applyProtection="1">
      <alignment horizontal="center" vertical="center" wrapText="1"/>
      <protection locked="0"/>
    </xf>
    <xf numFmtId="177" fontId="38" fillId="2" borderId="96" xfId="1" quotePrefix="1" applyNumberFormat="1" applyFont="1" applyFill="1" applyBorder="1" applyAlignment="1" applyProtection="1">
      <alignment horizontal="center" vertical="center" wrapText="1"/>
      <protection locked="0"/>
    </xf>
    <xf numFmtId="0" fontId="70" fillId="2" borderId="9" xfId="1" quotePrefix="1" applyNumberFormat="1" applyFont="1" applyFill="1" applyBorder="1" applyAlignment="1" applyProtection="1">
      <alignment horizontal="left" vertical="center" wrapText="1"/>
      <protection locked="0"/>
    </xf>
    <xf numFmtId="0" fontId="70" fillId="2" borderId="105" xfId="1" quotePrefix="1" applyNumberFormat="1" applyFont="1" applyFill="1" applyBorder="1" applyAlignment="1" applyProtection="1">
      <alignment horizontal="left" vertical="center" wrapText="1"/>
      <protection locked="0"/>
    </xf>
    <xf numFmtId="0" fontId="70" fillId="2" borderId="106" xfId="1" quotePrefix="1" applyNumberFormat="1" applyFont="1" applyFill="1" applyBorder="1" applyAlignment="1" applyProtection="1">
      <alignment horizontal="left" vertical="center" wrapText="1"/>
      <protection locked="0"/>
    </xf>
    <xf numFmtId="0" fontId="70" fillId="2" borderId="90" xfId="1" quotePrefix="1" applyNumberFormat="1" applyFont="1" applyFill="1" applyBorder="1" applyAlignment="1" applyProtection="1">
      <alignment horizontal="left" vertical="center" wrapText="1"/>
      <protection locked="0"/>
    </xf>
    <xf numFmtId="0" fontId="70" fillId="2" borderId="91" xfId="1" quotePrefix="1" applyNumberFormat="1" applyFont="1" applyFill="1" applyBorder="1" applyAlignment="1" applyProtection="1">
      <alignment horizontal="left" vertical="center" wrapText="1"/>
      <protection locked="0"/>
    </xf>
    <xf numFmtId="0" fontId="70" fillId="2" borderId="92" xfId="1" quotePrefix="1" applyNumberFormat="1" applyFont="1" applyFill="1" applyBorder="1" applyAlignment="1" applyProtection="1">
      <alignment horizontal="left" vertical="center" wrapText="1"/>
      <protection locked="0"/>
    </xf>
    <xf numFmtId="38" fontId="38" fillId="2" borderId="90" xfId="2" quotePrefix="1" applyFont="1" applyFill="1" applyBorder="1" applyAlignment="1" applyProtection="1">
      <alignment horizontal="center" vertical="center" wrapText="1"/>
      <protection locked="0"/>
    </xf>
    <xf numFmtId="38" fontId="38" fillId="2" borderId="91" xfId="2" quotePrefix="1" applyFont="1" applyFill="1" applyBorder="1" applyAlignment="1" applyProtection="1">
      <alignment horizontal="center" vertical="center" wrapText="1"/>
      <protection locked="0"/>
    </xf>
    <xf numFmtId="38" fontId="38" fillId="2" borderId="92" xfId="2" quotePrefix="1" applyFont="1" applyFill="1" applyBorder="1" applyAlignment="1" applyProtection="1">
      <alignment horizontal="center" vertical="center" wrapText="1"/>
      <protection locked="0"/>
    </xf>
    <xf numFmtId="0" fontId="38" fillId="2" borderId="98" xfId="1" quotePrefix="1" applyNumberFormat="1" applyFont="1" applyFill="1" applyBorder="1" applyAlignment="1" applyProtection="1">
      <alignment horizontal="center" vertical="center" wrapText="1"/>
      <protection locked="0"/>
    </xf>
    <xf numFmtId="0" fontId="38" fillId="2" borderId="96" xfId="1" quotePrefix="1" applyNumberFormat="1" applyFont="1" applyFill="1" applyBorder="1" applyAlignment="1" applyProtection="1">
      <alignment horizontal="center" vertical="center" wrapText="1"/>
      <protection locked="0"/>
    </xf>
    <xf numFmtId="0" fontId="71" fillId="0" borderId="0" xfId="0" applyFont="1" applyBorder="1" applyAlignment="1">
      <alignment horizontal="left" vertical="center"/>
    </xf>
    <xf numFmtId="0" fontId="70" fillId="2" borderId="98" xfId="1" quotePrefix="1" applyNumberFormat="1" applyFont="1" applyFill="1" applyBorder="1" applyAlignment="1" applyProtection="1">
      <alignment horizontal="center" vertical="center" wrapText="1"/>
    </xf>
    <xf numFmtId="0" fontId="70" fillId="2" borderId="99" xfId="1" quotePrefix="1" applyNumberFormat="1" applyFont="1" applyFill="1" applyBorder="1" applyAlignment="1" applyProtection="1">
      <alignment horizontal="center" vertical="center" wrapText="1"/>
    </xf>
    <xf numFmtId="0" fontId="70" fillId="2" borderId="96" xfId="1" quotePrefix="1" applyNumberFormat="1" applyFont="1" applyFill="1" applyBorder="1" applyAlignment="1" applyProtection="1">
      <alignment horizontal="center" vertical="center" wrapText="1"/>
    </xf>
    <xf numFmtId="0" fontId="38" fillId="2" borderId="102" xfId="1" quotePrefix="1" applyNumberFormat="1" applyFont="1" applyFill="1" applyBorder="1" applyAlignment="1" applyProtection="1">
      <alignment horizontal="center" vertical="center" wrapText="1"/>
      <protection locked="0"/>
    </xf>
    <xf numFmtId="0" fontId="115" fillId="0" borderId="9" xfId="0" applyNumberFormat="1" applyFont="1" applyBorder="1" applyAlignment="1">
      <alignment vertical="center" wrapText="1"/>
    </xf>
    <xf numFmtId="0" fontId="115" fillId="0" borderId="105" xfId="0" applyNumberFormat="1" applyFont="1" applyBorder="1" applyAlignment="1">
      <alignment vertical="center" wrapText="1"/>
    </xf>
    <xf numFmtId="38" fontId="38" fillId="2" borderId="103" xfId="2" quotePrefix="1" applyFont="1" applyFill="1" applyBorder="1" applyAlignment="1" applyProtection="1">
      <alignment horizontal="center" vertical="center" wrapText="1"/>
      <protection locked="0"/>
    </xf>
    <xf numFmtId="38" fontId="38" fillId="2" borderId="101" xfId="2" quotePrefix="1" applyFont="1" applyFill="1" applyBorder="1" applyAlignment="1" applyProtection="1">
      <alignment horizontal="center" vertical="center" wrapText="1"/>
      <protection locked="0"/>
    </xf>
    <xf numFmtId="38" fontId="38" fillId="2" borderId="104" xfId="2" quotePrefix="1" applyFont="1" applyFill="1" applyBorder="1" applyAlignment="1" applyProtection="1">
      <alignment horizontal="center" vertical="center" wrapText="1"/>
      <protection locked="0"/>
    </xf>
    <xf numFmtId="177" fontId="38" fillId="2" borderId="101" xfId="1" quotePrefix="1" applyNumberFormat="1" applyFont="1" applyFill="1" applyBorder="1" applyAlignment="1" applyProtection="1">
      <alignment horizontal="center" vertical="center" wrapText="1"/>
      <protection locked="0"/>
    </xf>
    <xf numFmtId="0" fontId="38" fillId="2" borderId="105" xfId="1" quotePrefix="1" applyFont="1" applyFill="1" applyBorder="1" applyAlignment="1" applyProtection="1">
      <alignment horizontal="center" vertical="center" wrapText="1"/>
      <protection locked="0"/>
    </xf>
    <xf numFmtId="0" fontId="0" fillId="0" borderId="102" xfId="0" applyFont="1" applyBorder="1" applyAlignment="1">
      <alignment horizontal="center" vertical="center" wrapText="1"/>
    </xf>
    <xf numFmtId="0" fontId="70" fillId="2" borderId="103" xfId="1" quotePrefix="1" applyFont="1" applyFill="1" applyBorder="1" applyAlignment="1" applyProtection="1">
      <alignment horizontal="left" vertical="center" wrapText="1"/>
      <protection locked="0"/>
    </xf>
    <xf numFmtId="0" fontId="70" fillId="2" borderId="101" xfId="1" quotePrefix="1" applyFont="1" applyFill="1" applyBorder="1" applyAlignment="1" applyProtection="1">
      <alignment horizontal="left" vertical="center" wrapText="1"/>
      <protection locked="0"/>
    </xf>
    <xf numFmtId="0" fontId="0" fillId="0" borderId="102" xfId="0" applyFont="1" applyBorder="1" applyAlignment="1">
      <alignment horizontal="center" vertical="center"/>
    </xf>
    <xf numFmtId="177" fontId="38" fillId="2" borderId="103" xfId="1" quotePrefix="1" applyNumberFormat="1" applyFont="1" applyFill="1" applyBorder="1" applyAlignment="1" applyProtection="1">
      <alignment horizontal="center" vertical="center" wrapText="1"/>
      <protection locked="0"/>
    </xf>
    <xf numFmtId="177" fontId="38" fillId="2" borderId="104" xfId="1" quotePrefix="1" applyNumberFormat="1" applyFont="1" applyFill="1" applyBorder="1" applyAlignment="1" applyProtection="1">
      <alignment horizontal="center" vertical="center" wrapText="1"/>
      <protection locked="0"/>
    </xf>
    <xf numFmtId="0" fontId="70" fillId="2" borderId="9" xfId="1" quotePrefix="1" applyFont="1" applyFill="1" applyBorder="1" applyAlignment="1" applyProtection="1">
      <alignment horizontal="left" vertical="center" wrapText="1"/>
      <protection locked="0"/>
    </xf>
    <xf numFmtId="0" fontId="70" fillId="2" borderId="105" xfId="1" quotePrefix="1" applyFont="1" applyFill="1" applyBorder="1" applyAlignment="1" applyProtection="1">
      <alignment horizontal="left" vertical="center" wrapText="1"/>
      <protection locked="0"/>
    </xf>
    <xf numFmtId="0" fontId="70" fillId="2" borderId="106" xfId="1" quotePrefix="1" applyFont="1" applyFill="1" applyBorder="1" applyAlignment="1" applyProtection="1">
      <alignment horizontal="left" vertical="center" wrapText="1"/>
      <protection locked="0"/>
    </xf>
    <xf numFmtId="0" fontId="70" fillId="2" borderId="90" xfId="1" quotePrefix="1" applyFont="1" applyFill="1" applyBorder="1" applyAlignment="1" applyProtection="1">
      <alignment horizontal="left" vertical="center" wrapText="1"/>
      <protection locked="0"/>
    </xf>
    <xf numFmtId="0" fontId="70" fillId="2" borderId="91" xfId="1" quotePrefix="1" applyFont="1" applyFill="1" applyBorder="1" applyAlignment="1" applyProtection="1">
      <alignment horizontal="left" vertical="center" wrapText="1"/>
      <protection locked="0"/>
    </xf>
    <xf numFmtId="0" fontId="70" fillId="2" borderId="92" xfId="1" quotePrefix="1" applyFont="1" applyFill="1" applyBorder="1" applyAlignment="1" applyProtection="1">
      <alignment horizontal="left" vertical="center" wrapText="1"/>
      <protection locked="0"/>
    </xf>
    <xf numFmtId="0" fontId="38" fillId="2" borderId="103" xfId="1" quotePrefix="1" applyFont="1" applyFill="1" applyBorder="1" applyAlignment="1" applyProtection="1">
      <alignment horizontal="center" vertical="center" wrapText="1"/>
      <protection locked="0"/>
    </xf>
    <xf numFmtId="0" fontId="38" fillId="2" borderId="104" xfId="1" quotePrefix="1" applyFont="1" applyFill="1" applyBorder="1" applyAlignment="1" applyProtection="1">
      <alignment horizontal="center" vertical="center" wrapText="1"/>
      <protection locked="0"/>
    </xf>
    <xf numFmtId="0" fontId="71" fillId="0" borderId="0" xfId="0" applyFont="1" applyAlignment="1">
      <alignment horizontal="left" vertical="center"/>
    </xf>
    <xf numFmtId="0" fontId="70" fillId="2" borderId="103" xfId="1" quotePrefix="1" applyFont="1" applyFill="1" applyBorder="1" applyAlignment="1">
      <alignment horizontal="center" vertical="center" wrapText="1"/>
    </xf>
    <xf numFmtId="0" fontId="70" fillId="2" borderId="101" xfId="1" quotePrefix="1" applyFont="1" applyFill="1" applyBorder="1" applyAlignment="1">
      <alignment horizontal="center" vertical="center" wrapText="1"/>
    </xf>
    <xf numFmtId="0" fontId="70" fillId="2" borderId="104" xfId="1" quotePrefix="1" applyFont="1" applyFill="1" applyBorder="1" applyAlignment="1">
      <alignment horizontal="center" vertical="center" wrapText="1"/>
    </xf>
    <xf numFmtId="0" fontId="38" fillId="2" borderId="102" xfId="1" quotePrefix="1" applyFont="1" applyFill="1" applyBorder="1" applyAlignment="1" applyProtection="1">
      <alignment horizontal="center" vertical="center" wrapText="1"/>
      <protection locked="0"/>
    </xf>
    <xf numFmtId="0" fontId="115" fillId="0" borderId="9" xfId="0" applyFont="1" applyBorder="1" applyAlignment="1">
      <alignment vertical="center" wrapText="1"/>
    </xf>
    <xf numFmtId="0" fontId="115" fillId="0" borderId="105" xfId="0" applyFont="1" applyBorder="1" applyAlignment="1">
      <alignment vertical="center" wrapText="1"/>
    </xf>
    <xf numFmtId="38" fontId="19" fillId="14" borderId="114" xfId="10" applyFont="1" applyFill="1" applyBorder="1" applyAlignment="1">
      <alignment horizontal="right" vertical="center"/>
    </xf>
    <xf numFmtId="38" fontId="19" fillId="14" borderId="115" xfId="10" applyFont="1" applyFill="1" applyBorder="1" applyAlignment="1">
      <alignment horizontal="right" vertical="center"/>
    </xf>
    <xf numFmtId="0" fontId="2" fillId="0" borderId="0" xfId="9" applyFont="1" applyAlignment="1">
      <alignment horizontal="right" vertical="center"/>
    </xf>
    <xf numFmtId="0" fontId="7" fillId="0" borderId="0" xfId="9" applyAlignment="1">
      <alignment horizontal="right" vertical="center"/>
    </xf>
    <xf numFmtId="0" fontId="7" fillId="0" borderId="0" xfId="9" applyBorder="1" applyAlignment="1">
      <alignment horizontal="right" vertical="center"/>
    </xf>
    <xf numFmtId="0" fontId="7" fillId="0" borderId="102" xfId="9" applyBorder="1" applyAlignment="1">
      <alignment horizontal="left" vertical="center"/>
    </xf>
    <xf numFmtId="0" fontId="68" fillId="0" borderId="0" xfId="9" applyFont="1" applyAlignment="1">
      <alignment horizontal="right" vertical="center" indent="1"/>
    </xf>
    <xf numFmtId="0" fontId="68" fillId="0" borderId="0" xfId="9" applyFont="1" applyBorder="1" applyAlignment="1">
      <alignment horizontal="right" vertical="center" indent="1"/>
    </xf>
    <xf numFmtId="0" fontId="30" fillId="2" borderId="1" xfId="1" applyFont="1" applyFill="1" applyBorder="1" applyAlignment="1" applyProtection="1">
      <alignment horizontal="left" vertical="center" shrinkToFit="1"/>
    </xf>
    <xf numFmtId="0" fontId="10" fillId="0" borderId="49" xfId="9" applyFont="1" applyBorder="1" applyAlignment="1">
      <alignment horizontal="left" vertical="center" wrapText="1"/>
    </xf>
    <xf numFmtId="38" fontId="19" fillId="0" borderId="13" xfId="10" applyFont="1" applyBorder="1" applyAlignment="1">
      <alignment horizontal="right" vertical="center"/>
    </xf>
    <xf numFmtId="38" fontId="19" fillId="0" borderId="15" xfId="10" applyFont="1" applyBorder="1" applyAlignment="1">
      <alignment horizontal="right" vertical="center"/>
    </xf>
    <xf numFmtId="0" fontId="10" fillId="0" borderId="13" xfId="9" applyFont="1" applyBorder="1" applyAlignment="1">
      <alignment horizontal="center" vertical="center"/>
    </xf>
    <xf numFmtId="0" fontId="10" fillId="0" borderId="14" xfId="9" applyFont="1" applyBorder="1" applyAlignment="1">
      <alignment horizontal="center" vertical="center"/>
    </xf>
    <xf numFmtId="0" fontId="10" fillId="0" borderId="15" xfId="9" applyFont="1" applyBorder="1" applyAlignment="1">
      <alignment horizontal="center" vertical="center"/>
    </xf>
    <xf numFmtId="0" fontId="7" fillId="0" borderId="103" xfId="9" applyBorder="1" applyAlignment="1">
      <alignment horizontal="left" vertical="center"/>
    </xf>
    <xf numFmtId="0" fontId="7" fillId="0" borderId="101" xfId="9" applyBorder="1" applyAlignment="1">
      <alignment horizontal="left" vertical="center"/>
    </xf>
    <xf numFmtId="0" fontId="7" fillId="0" borderId="104" xfId="9" applyBorder="1" applyAlignment="1">
      <alignment horizontal="left" vertical="center"/>
    </xf>
    <xf numFmtId="38" fontId="19" fillId="13" borderId="114" xfId="10" applyFont="1" applyFill="1" applyBorder="1" applyAlignment="1">
      <alignment horizontal="right" vertical="center"/>
    </xf>
    <xf numFmtId="38" fontId="19" fillId="13" borderId="115" xfId="10" applyFont="1" applyFill="1" applyBorder="1" applyAlignment="1">
      <alignment horizontal="right" vertical="center"/>
    </xf>
    <xf numFmtId="38" fontId="19" fillId="0" borderId="114" xfId="10" applyFont="1" applyFill="1" applyBorder="1" applyAlignment="1">
      <alignment horizontal="right" vertical="center"/>
    </xf>
    <xf numFmtId="38" fontId="19" fillId="0" borderId="115" xfId="10" applyFont="1" applyFill="1" applyBorder="1" applyAlignment="1">
      <alignment horizontal="right" vertical="center"/>
    </xf>
    <xf numFmtId="38" fontId="19" fillId="0" borderId="103" xfId="10" applyFont="1" applyFill="1" applyBorder="1" applyAlignment="1">
      <alignment horizontal="right" vertical="center"/>
    </xf>
    <xf numFmtId="38" fontId="19" fillId="0" borderId="104" xfId="10" applyFont="1" applyFill="1" applyBorder="1" applyAlignment="1">
      <alignment horizontal="right" vertical="center"/>
    </xf>
  </cellXfs>
  <cellStyles count="24">
    <cellStyle name="パーセント 2" xfId="16" xr:uid="{CAEDC2FC-75A0-473D-9E9B-C8436849A745}"/>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桁区切り 4" xfId="14" xr:uid="{21000DB1-12FE-4228-977F-08EE19E103C0}"/>
    <cellStyle name="標準" xfId="0" builtinId="0"/>
    <cellStyle name="標準 2" xfId="1" xr:uid="{00000000-0005-0000-0000-000006000000}"/>
    <cellStyle name="標準 2 2" xfId="13" xr:uid="{6082CC97-60C1-44B5-B356-228A64950965}"/>
    <cellStyle name="標準 3" xfId="4" xr:uid="{00000000-0005-0000-0000-000007000000}"/>
    <cellStyle name="標準 3 2" xfId="9" xr:uid="{00000000-0005-0000-0000-000008000000}"/>
    <cellStyle name="標準 3 2 2" xfId="22" xr:uid="{38DA5DCB-343B-41A0-B05C-51C4732C02D5}"/>
    <cellStyle name="標準 3 3" xfId="15" xr:uid="{4FCA3DE0-858F-4E4F-976F-5389AFCEC614}"/>
    <cellStyle name="標準 3 4" xfId="17" xr:uid="{EC3948B6-E846-4363-9812-6BA1DD988AE4}"/>
    <cellStyle name="標準 4" xfId="3" xr:uid="{00000000-0005-0000-0000-000009000000}"/>
    <cellStyle name="標準 4 2" xfId="8" xr:uid="{00000000-0005-0000-0000-00000A000000}"/>
    <cellStyle name="標準 5" xfId="18" xr:uid="{40A1BD25-4E99-461D-9E17-1F397CA35955}"/>
    <cellStyle name="標準 5 2" xfId="21" xr:uid="{770FCF3D-A29E-41CE-99B7-FBC6465D169E}"/>
    <cellStyle name="標準 6" xfId="6" xr:uid="{00000000-0005-0000-0000-00000B000000}"/>
    <cellStyle name="標準 6 2" xfId="11" xr:uid="{00000000-0005-0000-0000-00000C000000}"/>
    <cellStyle name="標準 7" xfId="19" xr:uid="{379889A6-B18E-4F1A-BAB1-0A37D1956E14}"/>
    <cellStyle name="標準 7 2" xfId="20" xr:uid="{4E75A588-45E0-456A-BA05-B0A26E8C20D6}"/>
    <cellStyle name="標準 7 2 2" xfId="23" xr:uid="{1829CAC2-0472-4210-AB80-A24FFB9AB476}"/>
  </cellStyles>
  <dxfs count="277">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ont>
        <color theme="0" tint="-0.499984740745262"/>
      </font>
      <fill>
        <patternFill patternType="lightUp">
          <fgColor theme="1"/>
        </patternFill>
      </fill>
    </dxf>
    <dxf>
      <font>
        <color rgb="FF9C0006"/>
      </font>
      <fill>
        <patternFill>
          <bgColor rgb="FFFFC7CE"/>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5"/>
        </patternFill>
      </fill>
    </dxf>
    <dxf>
      <fill>
        <patternFill>
          <bgColor theme="5"/>
        </patternFill>
      </fill>
    </dxf>
    <dxf>
      <fill>
        <patternFill>
          <bgColor theme="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5"/>
        </patternFill>
      </fill>
    </dxf>
    <dxf>
      <fill>
        <patternFill>
          <bgColor theme="5"/>
        </patternFill>
      </fill>
    </dxf>
    <dxf>
      <fill>
        <patternFill>
          <bgColor theme="7" tint="0.79998168889431442"/>
        </patternFill>
      </fill>
    </dxf>
    <dxf>
      <fill>
        <patternFill>
          <bgColor theme="5"/>
        </patternFill>
      </fill>
    </dxf>
    <dxf>
      <fill>
        <patternFill>
          <bgColor theme="7" tint="0.79998168889431442"/>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patternType="lightUp">
          <bgColor theme="0" tint="-0.34998626667073579"/>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ont>
        <color auto="1"/>
      </font>
      <fill>
        <patternFill patternType="solid">
          <fgColor auto="1"/>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9"/>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7" tint="0.79998168889431442"/>
        </patternFill>
      </fill>
    </dxf>
    <dxf>
      <fill>
        <patternFill>
          <bgColor theme="5"/>
        </patternFill>
      </fill>
    </dxf>
    <dxf>
      <fill>
        <patternFill>
          <bgColor theme="7" tint="0.79998168889431442"/>
        </patternFill>
      </fill>
    </dxf>
    <dxf>
      <fill>
        <patternFill patternType="lightUp">
          <bgColor theme="0" tint="-0.34998626667073579"/>
        </patternFill>
      </fill>
    </dxf>
    <dxf>
      <fill>
        <patternFill patternType="lightUp">
          <bgColor theme="0" tint="-0.34998626667073579"/>
        </patternFill>
      </fill>
    </dxf>
    <dxf>
      <fill>
        <patternFill patternType="lightUp">
          <bgColor theme="0" tint="-0.34998626667073579"/>
        </patternFill>
      </fill>
    </dxf>
    <dxf>
      <fill>
        <patternFill>
          <bgColor theme="7" tint="0.79998168889431442"/>
        </patternFill>
      </fill>
    </dxf>
    <dxf>
      <fill>
        <patternFill>
          <bgColor theme="5"/>
        </patternFill>
      </fill>
    </dxf>
    <dxf>
      <fill>
        <patternFill>
          <bgColor theme="7" tint="0.79998168889431442"/>
        </patternFill>
      </fill>
    </dxf>
    <dxf>
      <fill>
        <patternFill>
          <bgColor theme="5"/>
        </patternFill>
      </fill>
    </dxf>
    <dxf>
      <fill>
        <patternFill>
          <bgColor theme="7" tint="0.79998168889431442"/>
        </patternFill>
      </fill>
    </dxf>
    <dxf>
      <fill>
        <patternFill>
          <bgColor theme="5"/>
        </patternFill>
      </fill>
    </dxf>
    <dxf>
      <fill>
        <patternFill patternType="lightUp">
          <bgColor theme="0" tint="-0.34998626667073579"/>
        </patternFill>
      </fill>
    </dxf>
    <dxf>
      <fill>
        <patternFill>
          <bgColor theme="7" tint="0.79998168889431442"/>
        </patternFill>
      </fill>
    </dxf>
    <dxf>
      <fill>
        <patternFill>
          <bgColor theme="5"/>
        </patternFill>
      </fill>
    </dxf>
    <dxf>
      <fill>
        <patternFill>
          <bgColor theme="5"/>
        </patternFill>
      </fill>
    </dxf>
    <dxf>
      <fill>
        <patternFill>
          <bgColor theme="5"/>
        </patternFill>
      </fill>
    </dxf>
    <dxf>
      <fill>
        <patternFill>
          <bgColor theme="7" tint="0.79998168889431442"/>
        </patternFill>
      </fill>
    </dxf>
    <dxf>
      <fill>
        <patternFill>
          <bgColor theme="5"/>
        </patternFill>
      </fill>
    </dxf>
    <dxf>
      <fill>
        <patternFill>
          <bgColor theme="5"/>
        </patternFill>
      </fill>
    </dxf>
    <dxf>
      <fill>
        <patternFill>
          <bgColor theme="5"/>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5"/>
        </patternFill>
      </fill>
    </dxf>
    <dxf>
      <fill>
        <patternFill>
          <bgColor theme="5"/>
        </patternFill>
      </fill>
    </dxf>
    <dxf>
      <fill>
        <patternFill>
          <bgColor theme="5"/>
        </patternFill>
      </fill>
    </dxf>
    <dxf>
      <fill>
        <patternFill>
          <bgColor theme="7" tint="0.79998168889431442"/>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7" tint="0.79998168889431442"/>
        </patternFill>
      </fill>
    </dxf>
    <dxf>
      <fill>
        <patternFill>
          <bgColor theme="5"/>
        </patternFill>
      </fill>
    </dxf>
    <dxf>
      <fill>
        <patternFill>
          <bgColor theme="5"/>
        </patternFill>
      </fill>
    </dxf>
    <dxf>
      <fill>
        <patternFill>
          <bgColor theme="5"/>
        </patternFill>
      </fill>
    </dxf>
    <dxf>
      <fill>
        <patternFill>
          <bgColor theme="5"/>
        </patternFill>
      </fill>
    </dxf>
    <dxf>
      <fill>
        <patternFill patternType="lightUp">
          <bgColor theme="0" tint="-0.14996795556505021"/>
        </patternFill>
      </fill>
    </dxf>
    <dxf>
      <fill>
        <patternFill>
          <bgColor theme="5"/>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patternType="lightUp">
          <bgColor theme="0" tint="-0.34998626667073579"/>
        </patternFill>
      </fill>
    </dxf>
    <dxf>
      <fill>
        <patternFill patternType="lightUp">
          <bgColor theme="0" tint="-0.34998626667073579"/>
        </patternFill>
      </fill>
    </dxf>
    <dxf>
      <fill>
        <patternFill patternType="lightUp">
          <bgColor theme="0" tint="-0.34998626667073579"/>
        </patternFill>
      </fill>
    </dxf>
    <dxf>
      <fill>
        <patternFill patternType="lightUp">
          <bgColor theme="0" tint="-0.34998626667073579"/>
        </patternFill>
      </fill>
    </dxf>
    <dxf>
      <fill>
        <patternFill patternType="lightUp">
          <bgColor theme="0" tint="-0.34998626667073579"/>
        </patternFill>
      </fill>
    </dxf>
    <dxf>
      <fill>
        <patternFill patternType="lightUp">
          <bgColor theme="0" tint="-0.34998626667073579"/>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s>
  <tableStyles count="0" defaultTableStyle="TableStyleMedium2" defaultPivotStyle="PivotStyleLight16"/>
  <colors>
    <mruColors>
      <color rgb="FFBDF5FD"/>
      <color rgb="FF14F4E9"/>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sheetMetadata" Target="metadata.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510427</xdr:colOff>
      <xdr:row>20</xdr:row>
      <xdr:rowOff>64993</xdr:rowOff>
    </xdr:from>
    <xdr:to>
      <xdr:col>14</xdr:col>
      <xdr:colOff>190500</xdr:colOff>
      <xdr:row>25</xdr:row>
      <xdr:rowOff>142875</xdr:rowOff>
    </xdr:to>
    <xdr:sp macro="" textlink="">
      <xdr:nvSpPr>
        <xdr:cNvPr id="2" name="テキスト ボックス 1">
          <a:extLst>
            <a:ext uri="{FF2B5EF4-FFF2-40B4-BE49-F238E27FC236}">
              <a16:creationId xmlns:a16="http://schemas.microsoft.com/office/drawing/2014/main" id="{17599054-72D8-498E-AB18-9318120E2D93}"/>
            </a:ext>
          </a:extLst>
        </xdr:cNvPr>
        <xdr:cNvSpPr txBox="1"/>
      </xdr:nvSpPr>
      <xdr:spPr>
        <a:xfrm>
          <a:off x="6682627" y="10075768"/>
          <a:ext cx="3785348" cy="178285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「確認」欄は</a:t>
          </a:r>
        </a:p>
        <a:p>
          <a:r>
            <a:rPr kumimoji="1" lang="ja-JP" altLang="en-US" sz="1400" b="1">
              <a:solidFill>
                <a:srgbClr val="FF0000"/>
              </a:solidFill>
              <a:latin typeface="+mn-ea"/>
              <a:ea typeface="+mn-ea"/>
            </a:rPr>
            <a:t>・該当する場合　：○ </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・該当しない場合：</a:t>
          </a:r>
          <a:r>
            <a:rPr kumimoji="1" lang="en-US" altLang="ja-JP" sz="1400" b="1">
              <a:solidFill>
                <a:srgbClr val="FF0000"/>
              </a:solidFill>
              <a:latin typeface="+mn-ea"/>
              <a:ea typeface="+mn-ea"/>
            </a:rPr>
            <a:t>― </a:t>
          </a:r>
        </a:p>
        <a:p>
          <a:r>
            <a:rPr kumimoji="1" lang="ja-JP" altLang="en-US" sz="1400" b="1">
              <a:solidFill>
                <a:srgbClr val="FF0000"/>
              </a:solidFill>
              <a:latin typeface="+mn-ea"/>
              <a:ea typeface="+mn-ea"/>
            </a:rPr>
            <a:t>を選択し、オレンジ色の欄が無くなるように、全て選択すること</a:t>
          </a:r>
        </a:p>
      </xdr:txBody>
    </xdr:sp>
    <xdr:clientData/>
  </xdr:twoCellAnchor>
  <xdr:twoCellAnchor>
    <xdr:from>
      <xdr:col>8</xdr:col>
      <xdr:colOff>514350</xdr:colOff>
      <xdr:row>26</xdr:row>
      <xdr:rowOff>0</xdr:rowOff>
    </xdr:from>
    <xdr:to>
      <xdr:col>14</xdr:col>
      <xdr:colOff>533400</xdr:colOff>
      <xdr:row>27</xdr:row>
      <xdr:rowOff>152400</xdr:rowOff>
    </xdr:to>
    <xdr:sp macro="" textlink="">
      <xdr:nvSpPr>
        <xdr:cNvPr id="3" name="テキスト ボックス 2">
          <a:extLst>
            <a:ext uri="{FF2B5EF4-FFF2-40B4-BE49-F238E27FC236}">
              <a16:creationId xmlns:a16="http://schemas.microsoft.com/office/drawing/2014/main" id="{269B2928-0C3E-498B-9942-83878567A258}"/>
            </a:ext>
          </a:extLst>
        </xdr:cNvPr>
        <xdr:cNvSpPr txBox="1"/>
      </xdr:nvSpPr>
      <xdr:spPr>
        <a:xfrm>
          <a:off x="6686550" y="12115800"/>
          <a:ext cx="4124325" cy="5619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「備考」欄は必要に応じて、適宜記入すること</a:t>
          </a:r>
        </a:p>
      </xdr:txBody>
    </xdr:sp>
    <xdr:clientData/>
  </xdr:twoCellAnchor>
  <xdr:twoCellAnchor>
    <xdr:from>
      <xdr:col>8</xdr:col>
      <xdr:colOff>609600</xdr:colOff>
      <xdr:row>10</xdr:row>
      <xdr:rowOff>590550</xdr:rowOff>
    </xdr:from>
    <xdr:to>
      <xdr:col>12</xdr:col>
      <xdr:colOff>114301</xdr:colOff>
      <xdr:row>11</xdr:row>
      <xdr:rowOff>990600</xdr:rowOff>
    </xdr:to>
    <xdr:sp macro="" textlink="">
      <xdr:nvSpPr>
        <xdr:cNvPr id="4" name="テキスト ボックス 3">
          <a:extLst>
            <a:ext uri="{FF2B5EF4-FFF2-40B4-BE49-F238E27FC236}">
              <a16:creationId xmlns:a16="http://schemas.microsoft.com/office/drawing/2014/main" id="{00B06019-E00E-48AC-8A99-7FA9A730095B}"/>
            </a:ext>
          </a:extLst>
        </xdr:cNvPr>
        <xdr:cNvSpPr txBox="1"/>
      </xdr:nvSpPr>
      <xdr:spPr>
        <a:xfrm>
          <a:off x="7486650" y="3667125"/>
          <a:ext cx="2238376" cy="14573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内容を確認の上、</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・該当する項目　：○ </a:t>
          </a:r>
        </a:p>
        <a:p>
          <a:r>
            <a:rPr kumimoji="1" lang="ja-JP" altLang="en-US" sz="1400" b="1">
              <a:solidFill>
                <a:srgbClr val="FF0000"/>
              </a:solidFill>
              <a:latin typeface="+mn-ea"/>
              <a:ea typeface="+mn-ea"/>
            </a:rPr>
            <a:t>・該当しない項目：</a:t>
          </a:r>
          <a:r>
            <a:rPr kumimoji="1" lang="en-US" altLang="ja-JP" sz="1400" b="1">
              <a:solidFill>
                <a:srgbClr val="FF0000"/>
              </a:solidFill>
              <a:latin typeface="+mn-ea"/>
              <a:ea typeface="+mn-ea"/>
            </a:rPr>
            <a:t>― </a:t>
          </a:r>
        </a:p>
        <a:p>
          <a:r>
            <a:rPr kumimoji="1" lang="ja-JP" altLang="en-US" sz="1400" b="1">
              <a:solidFill>
                <a:srgbClr val="FF0000"/>
              </a:solidFill>
              <a:latin typeface="+mn-ea"/>
              <a:ea typeface="+mn-ea"/>
            </a:rPr>
            <a:t>を選択すること</a:t>
          </a:r>
          <a:endParaRPr kumimoji="1" lang="en-US" altLang="ja-JP" sz="1400" b="1">
            <a:solidFill>
              <a:srgbClr val="FF0000"/>
            </a:solidFill>
            <a:latin typeface="+mn-ea"/>
            <a:ea typeface="+mn-ea"/>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24</xdr:col>
      <xdr:colOff>549728</xdr:colOff>
      <xdr:row>56</xdr:row>
      <xdr:rowOff>198664</xdr:rowOff>
    </xdr:from>
    <xdr:to>
      <xdr:col>33</xdr:col>
      <xdr:colOff>200025</xdr:colOff>
      <xdr:row>60</xdr:row>
      <xdr:rowOff>219075</xdr:rowOff>
    </xdr:to>
    <xdr:sp macro="" textlink="">
      <xdr:nvSpPr>
        <xdr:cNvPr id="4" name="テキスト ボックス 3">
          <a:extLst>
            <a:ext uri="{FF2B5EF4-FFF2-40B4-BE49-F238E27FC236}">
              <a16:creationId xmlns:a16="http://schemas.microsoft.com/office/drawing/2014/main" id="{D77484AF-3BF2-4459-8F2D-E74963344187}"/>
            </a:ext>
          </a:extLst>
        </xdr:cNvPr>
        <xdr:cNvSpPr txBox="1"/>
      </xdr:nvSpPr>
      <xdr:spPr>
        <a:xfrm>
          <a:off x="17942378" y="10161814"/>
          <a:ext cx="5136697" cy="76336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端数処理の関係で見積書等の金額の合計と一致しない場合は、適宜手入力をすること</a:t>
          </a:r>
        </a:p>
      </xdr:txBody>
    </xdr:sp>
    <xdr:clientData/>
  </xdr:twoCellAnchor>
  <xdr:twoCellAnchor>
    <xdr:from>
      <xdr:col>24</xdr:col>
      <xdr:colOff>500743</xdr:colOff>
      <xdr:row>5</xdr:row>
      <xdr:rowOff>206829</xdr:rowOff>
    </xdr:from>
    <xdr:to>
      <xdr:col>34</xdr:col>
      <xdr:colOff>9525</xdr:colOff>
      <xdr:row>5</xdr:row>
      <xdr:rowOff>628650</xdr:rowOff>
    </xdr:to>
    <xdr:sp macro="" textlink="">
      <xdr:nvSpPr>
        <xdr:cNvPr id="5" name="テキスト ボックス 4">
          <a:extLst>
            <a:ext uri="{FF2B5EF4-FFF2-40B4-BE49-F238E27FC236}">
              <a16:creationId xmlns:a16="http://schemas.microsoft.com/office/drawing/2014/main" id="{FD031FE7-993E-4C4F-942F-C47AAB36BF43}"/>
            </a:ext>
          </a:extLst>
        </xdr:cNvPr>
        <xdr:cNvSpPr txBox="1"/>
      </xdr:nvSpPr>
      <xdr:spPr>
        <a:xfrm>
          <a:off x="17893393" y="1807029"/>
          <a:ext cx="5604782" cy="42182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a:t>
          </a:r>
          <a:r>
            <a:rPr kumimoji="1" lang="en-US" altLang="ja-JP" sz="1400" b="1">
              <a:solidFill>
                <a:srgbClr val="FF0000"/>
              </a:solidFill>
              <a:latin typeface="+mn-ea"/>
              <a:ea typeface="+mn-ea"/>
            </a:rPr>
            <a:t>(C)=(F) </a:t>
          </a:r>
          <a:r>
            <a:rPr kumimoji="1" lang="ja-JP" altLang="en-US" sz="1400" b="1">
              <a:solidFill>
                <a:srgbClr val="FF0000"/>
              </a:solidFill>
              <a:latin typeface="+mn-ea"/>
              <a:ea typeface="+mn-ea"/>
            </a:rPr>
            <a:t>であるか」が全て○になっていることを確認すること</a:t>
          </a:r>
        </a:p>
      </xdr:txBody>
    </xdr:sp>
    <xdr:clientData/>
  </xdr:twoCellAnchor>
  <xdr:twoCellAnchor>
    <xdr:from>
      <xdr:col>24</xdr:col>
      <xdr:colOff>372035</xdr:colOff>
      <xdr:row>7</xdr:row>
      <xdr:rowOff>78441</xdr:rowOff>
    </xdr:from>
    <xdr:to>
      <xdr:col>37</xdr:col>
      <xdr:colOff>172010</xdr:colOff>
      <xdr:row>32</xdr:row>
      <xdr:rowOff>149677</xdr:rowOff>
    </xdr:to>
    <xdr:sp macro="" textlink="">
      <xdr:nvSpPr>
        <xdr:cNvPr id="6" name="テキスト ボックス 5">
          <a:extLst>
            <a:ext uri="{FF2B5EF4-FFF2-40B4-BE49-F238E27FC236}">
              <a16:creationId xmlns:a16="http://schemas.microsoft.com/office/drawing/2014/main" id="{FED78457-33B5-48E7-A52C-07A4D375C019}"/>
            </a:ext>
          </a:extLst>
        </xdr:cNvPr>
        <xdr:cNvSpPr txBox="1"/>
      </xdr:nvSpPr>
      <xdr:spPr>
        <a:xfrm>
          <a:off x="18061321" y="2881512"/>
          <a:ext cx="7760153" cy="619445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en-US" sz="1400" b="1">
              <a:solidFill>
                <a:srgbClr val="FF0000"/>
              </a:solidFill>
              <a:effectLst/>
              <a:latin typeface="+mn-ea"/>
              <a:ea typeface="+mn-ea"/>
              <a:cs typeface="+mn-cs"/>
            </a:rPr>
            <a:t>「補助対象外経費 </a:t>
          </a:r>
          <a:r>
            <a:rPr lang="en-US" altLang="ja-JP" sz="1400" b="1">
              <a:solidFill>
                <a:srgbClr val="FF0000"/>
              </a:solidFill>
              <a:effectLst/>
              <a:latin typeface="+mn-ea"/>
              <a:ea typeface="+mn-ea"/>
              <a:cs typeface="+mn-cs"/>
            </a:rPr>
            <a:t>(E)</a:t>
          </a:r>
          <a:r>
            <a:rPr lang="ja-JP" altLang="en-US" sz="1400" b="1">
              <a:solidFill>
                <a:srgbClr val="FF0000"/>
              </a:solidFill>
              <a:effectLst/>
              <a:latin typeface="+mn-ea"/>
              <a:ea typeface="+mn-ea"/>
              <a:cs typeface="+mn-cs"/>
            </a:rPr>
            <a:t>」に記入した項目については、「材料費」「労務費」などの項目</a:t>
          </a:r>
          <a:br>
            <a:rPr lang="en-US" altLang="ja-JP" sz="1400" b="1">
              <a:solidFill>
                <a:srgbClr val="FF0000"/>
              </a:solidFill>
              <a:effectLst/>
              <a:latin typeface="+mn-ea"/>
              <a:ea typeface="+mn-ea"/>
              <a:cs typeface="+mn-cs"/>
            </a:rPr>
          </a:br>
          <a:r>
            <a:rPr lang="ja-JP" altLang="en-US" sz="1400" b="1">
              <a:solidFill>
                <a:srgbClr val="FF0000"/>
              </a:solidFill>
              <a:effectLst/>
              <a:latin typeface="+mn-ea"/>
              <a:ea typeface="+mn-ea"/>
              <a:cs typeface="+mn-cs"/>
            </a:rPr>
            <a:t>（水色のセル）に金額を記入しないこと（</a:t>
          </a:r>
          <a:r>
            <a:rPr lang="en-US" altLang="ja-JP" sz="1400" b="1">
              <a:solidFill>
                <a:srgbClr val="FF0000"/>
              </a:solidFill>
              <a:effectLst/>
              <a:latin typeface="+mn-ea"/>
              <a:ea typeface="+mn-ea"/>
              <a:cs typeface="+mn-cs"/>
            </a:rPr>
            <a:t>【</a:t>
          </a:r>
          <a:r>
            <a:rPr lang="ja-JP" altLang="en-US" sz="1400" b="1">
              <a:solidFill>
                <a:srgbClr val="FF0000"/>
              </a:solidFill>
              <a:effectLst/>
              <a:latin typeface="+mn-ea"/>
              <a:ea typeface="+mn-ea"/>
              <a:cs typeface="+mn-cs"/>
            </a:rPr>
            <a:t>補助対象経費入力チェック</a:t>
          </a:r>
          <a:r>
            <a:rPr lang="en-US" altLang="ja-JP" sz="1400" b="1">
              <a:solidFill>
                <a:srgbClr val="FF0000"/>
              </a:solidFill>
              <a:effectLst/>
              <a:latin typeface="+mn-ea"/>
              <a:ea typeface="+mn-ea"/>
              <a:cs typeface="+mn-cs"/>
            </a:rPr>
            <a:t>】</a:t>
          </a:r>
          <a:r>
            <a:rPr lang="ja-JP" altLang="en-US" sz="1400" b="1">
              <a:solidFill>
                <a:srgbClr val="FF0000"/>
              </a:solidFill>
              <a:effectLst/>
              <a:latin typeface="+mn-ea"/>
              <a:ea typeface="+mn-ea"/>
              <a:cs typeface="+mn-cs"/>
            </a:rPr>
            <a:t>で</a:t>
          </a:r>
          <a:r>
            <a:rPr lang="en-US" altLang="ja-JP" sz="1400" b="1">
              <a:solidFill>
                <a:srgbClr val="FF0000"/>
              </a:solidFill>
              <a:effectLst/>
              <a:latin typeface="+mn-ea"/>
              <a:ea typeface="+mn-ea"/>
              <a:cs typeface="+mn-cs"/>
            </a:rPr>
            <a:t>"</a:t>
          </a:r>
          <a:r>
            <a:rPr lang="ja-JP" altLang="en-US" sz="1400" b="1">
              <a:solidFill>
                <a:srgbClr val="FF0000"/>
              </a:solidFill>
              <a:effectLst/>
              <a:latin typeface="+mn-ea"/>
              <a:ea typeface="+mn-ea"/>
              <a:cs typeface="+mn-cs"/>
            </a:rPr>
            <a:t>入力エラー</a:t>
          </a:r>
          <a:r>
            <a:rPr lang="en-US" altLang="ja-JP" sz="1400" b="1">
              <a:solidFill>
                <a:srgbClr val="FF0000"/>
              </a:solidFill>
              <a:effectLst/>
              <a:latin typeface="+mn-ea"/>
              <a:ea typeface="+mn-ea"/>
              <a:cs typeface="+mn-cs"/>
            </a:rPr>
            <a:t>"</a:t>
          </a:r>
          <a:r>
            <a:rPr lang="ja-JP" altLang="en-US" sz="1400" b="1">
              <a:solidFill>
                <a:srgbClr val="FF0000"/>
              </a:solidFill>
              <a:effectLst/>
              <a:latin typeface="+mn-ea"/>
              <a:ea typeface="+mn-ea"/>
              <a:cs typeface="+mn-cs"/>
            </a:rPr>
            <a:t>が表示される）</a:t>
          </a:r>
        </a:p>
        <a:p>
          <a:endParaRPr lang="en-US" altLang="ja-JP" sz="1400" b="1">
            <a:solidFill>
              <a:srgbClr val="FF0000"/>
            </a:solidFill>
            <a:effectLst/>
            <a:latin typeface="+mn-ea"/>
            <a:ea typeface="+mn-ea"/>
            <a:cs typeface="+mn-cs"/>
          </a:endParaRPr>
        </a:p>
        <a:p>
          <a:r>
            <a:rPr lang="ja-JP" altLang="ja-JP" sz="1400" b="1">
              <a:solidFill>
                <a:srgbClr val="FF0000"/>
              </a:solidFill>
              <a:effectLst/>
              <a:latin typeface="+mn-ea"/>
              <a:ea typeface="+mn-ea"/>
              <a:cs typeface="+mn-cs"/>
            </a:rPr>
            <a:t>〈補助対象外経費</a:t>
          </a:r>
          <a:r>
            <a:rPr lang="en-US" altLang="ja-JP" sz="1400" b="1">
              <a:solidFill>
                <a:srgbClr val="FF0000"/>
              </a:solidFill>
              <a:effectLst/>
              <a:latin typeface="+mn-ea"/>
              <a:ea typeface="+mn-ea"/>
              <a:cs typeface="+mn-cs"/>
            </a:rPr>
            <a:t> (E) </a:t>
          </a:r>
          <a:r>
            <a:rPr lang="ja-JP" altLang="ja-JP" sz="1400" b="1">
              <a:solidFill>
                <a:srgbClr val="FF0000"/>
              </a:solidFill>
              <a:effectLst/>
              <a:latin typeface="+mn-ea"/>
              <a:ea typeface="+mn-ea"/>
              <a:cs typeface="+mn-cs"/>
            </a:rPr>
            <a:t>の例〉</a:t>
          </a:r>
          <a:endParaRPr lang="en-US" altLang="ja-JP" sz="1400" b="1">
            <a:solidFill>
              <a:srgbClr val="FF0000"/>
            </a:solidFill>
            <a:effectLst/>
            <a:latin typeface="+mn-ea"/>
            <a:ea typeface="+mn-ea"/>
            <a:cs typeface="+mn-cs"/>
          </a:endParaRPr>
        </a:p>
        <a:p>
          <a:r>
            <a:rPr lang="ja-JP" altLang="en-US" sz="1400" b="1">
              <a:solidFill>
                <a:srgbClr val="FF0000"/>
              </a:solidFill>
              <a:effectLst/>
              <a:latin typeface="+mn-ea"/>
              <a:ea typeface="+mn-ea"/>
              <a:cs typeface="+mn-cs"/>
            </a:rPr>
            <a:t>　　▶</a:t>
          </a:r>
          <a:r>
            <a:rPr lang="ja-JP" altLang="en-US" sz="1400" b="1" u="sng">
              <a:solidFill>
                <a:srgbClr val="FF0000"/>
              </a:solidFill>
              <a:effectLst/>
              <a:latin typeface="+mn-ea"/>
              <a:ea typeface="+mn-ea"/>
              <a:cs typeface="+mn-cs"/>
            </a:rPr>
            <a:t>気温計・日射計（取り付け費用も補助対象外）</a:t>
          </a:r>
          <a:endParaRPr lang="en-US" altLang="ja-JP" sz="1400" b="1" u="sng">
            <a:solidFill>
              <a:srgbClr val="FF0000"/>
            </a:solidFill>
            <a:effectLst/>
            <a:latin typeface="+mn-ea"/>
            <a:ea typeface="+mn-ea"/>
            <a:cs typeface="+mn-cs"/>
          </a:endParaRPr>
        </a:p>
        <a:p>
          <a:r>
            <a:rPr lang="ja-JP" altLang="en-US" sz="1400" b="1" u="none">
              <a:solidFill>
                <a:srgbClr val="FF0000"/>
              </a:solidFill>
              <a:effectLst/>
              <a:latin typeface="+mn-ea"/>
              <a:ea typeface="+mn-ea"/>
              <a:cs typeface="+mn-cs"/>
            </a:rPr>
            <a:t>　　▶</a:t>
          </a:r>
          <a:r>
            <a:rPr lang="ja-JP" altLang="en-US" sz="1400" b="1" u="sng">
              <a:solidFill>
                <a:srgbClr val="FF0000"/>
              </a:solidFill>
              <a:effectLst/>
              <a:latin typeface="+mn-ea"/>
              <a:ea typeface="+mn-ea"/>
              <a:cs typeface="+mn-cs"/>
            </a:rPr>
            <a:t>製品の保証料</a:t>
          </a:r>
          <a:endParaRPr lang="en-US" altLang="ja-JP" sz="1400" b="1" u="sng">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en-US"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データ計測のための通信費</a:t>
          </a:r>
          <a:endParaRPr lang="ja-JP" altLang="en-US" sz="1400" b="1" u="sng">
            <a:solidFill>
              <a:srgbClr val="FF0000"/>
            </a:solidFill>
            <a:effectLst/>
            <a:latin typeface="+mn-ea"/>
            <a:ea typeface="+mn-ea"/>
            <a:cs typeface="+mn-cs"/>
          </a:endParaRPr>
        </a:p>
        <a:p>
          <a:r>
            <a:rPr lang="ja-JP" altLang="en-US" sz="1400" b="1" u="none">
              <a:solidFill>
                <a:srgbClr val="FF0000"/>
              </a:solidFill>
              <a:effectLst/>
              <a:latin typeface="+mn-ea"/>
              <a:ea typeface="+mn-ea"/>
              <a:cs typeface="+mn-cs"/>
            </a:rPr>
            <a:t>　　▶</a:t>
          </a:r>
          <a:r>
            <a:rPr lang="ja-JP" altLang="en-US" sz="1400" b="1" u="sng">
              <a:solidFill>
                <a:srgbClr val="FF0000"/>
              </a:solidFill>
              <a:effectLst/>
              <a:latin typeface="+mn-ea"/>
              <a:ea typeface="+mn-ea"/>
              <a:cs typeface="+mn-cs"/>
            </a:rPr>
            <a:t>電力会社・消防署等への申請・届出・登録等に係る費用</a:t>
          </a:r>
          <a:endParaRPr lang="en-US" altLang="ja-JP" sz="1400" b="1" u="sng">
            <a:solidFill>
              <a:srgbClr val="FF0000"/>
            </a:solidFill>
            <a:effectLst/>
            <a:latin typeface="+mn-ea"/>
            <a:ea typeface="+mn-ea"/>
            <a:cs typeface="+mn-cs"/>
          </a:endParaRPr>
        </a:p>
        <a:p>
          <a:r>
            <a:rPr lang="ja-JP" altLang="en-US" sz="1400" b="1" u="none">
              <a:solidFill>
                <a:srgbClr val="FF0000"/>
              </a:solidFill>
              <a:effectLst/>
              <a:latin typeface="+mn-ea"/>
              <a:ea typeface="+mn-ea"/>
              <a:cs typeface="+mn-cs"/>
            </a:rPr>
            <a:t>　　▶</a:t>
          </a:r>
          <a:r>
            <a:rPr lang="ja-JP" altLang="en-US" sz="1400" b="1" u="sng">
              <a:solidFill>
                <a:srgbClr val="FF0000"/>
              </a:solidFill>
              <a:effectLst/>
              <a:latin typeface="+mn-ea"/>
              <a:ea typeface="+mn-ea"/>
              <a:cs typeface="+mn-cs"/>
            </a:rPr>
            <a:t>安全フェンス等の設置に係る費用</a:t>
          </a:r>
          <a:endParaRPr lang="en-US" altLang="ja-JP" sz="1400" b="1" u="sng">
            <a:solidFill>
              <a:srgbClr val="FF0000"/>
            </a:solidFill>
            <a:effectLst/>
            <a:latin typeface="+mn-ea"/>
            <a:ea typeface="+mn-ea"/>
            <a:cs typeface="+mn-cs"/>
          </a:endParaRPr>
        </a:p>
        <a:p>
          <a:r>
            <a:rPr lang="ja-JP" altLang="en-US" sz="1400" b="1" u="none">
              <a:solidFill>
                <a:srgbClr val="FF0000"/>
              </a:solidFill>
              <a:effectLst/>
              <a:latin typeface="+mn-ea"/>
              <a:ea typeface="+mn-ea"/>
              <a:cs typeface="+mn-cs"/>
            </a:rPr>
            <a:t>　　▶</a:t>
          </a:r>
          <a:r>
            <a:rPr lang="ja-JP" altLang="en-US" sz="1400" b="1" u="sng">
              <a:solidFill>
                <a:srgbClr val="FF0000"/>
              </a:solidFill>
              <a:effectLst/>
              <a:latin typeface="+mn-ea"/>
              <a:ea typeface="+mn-ea"/>
              <a:cs typeface="+mn-cs"/>
            </a:rPr>
            <a:t>既存設備の撤去費</a:t>
          </a:r>
          <a:endParaRPr lang="en-US" altLang="ja-JP" sz="1400" b="1" u="sng">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売電に必要な経費（売電メーターの設置費用、一般送配電事業者への工事負担金等）</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普及啓発用機器（モニター・ケーブル等）</a:t>
          </a: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数年で定期的に更新する消耗品（例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消火器）</a:t>
          </a:r>
          <a: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設備の保守管理に係る費用、ランニングコストにあたる費用</a:t>
          </a:r>
          <a:endParaRPr kumimoji="1" lang="ja-JP" altLang="en-US"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建物の建設工事に係る基礎工事費用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低木の打払いや簡易な地ならしなどの整地に係る費用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盛土や土壌改良工事に係る費用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災害時にしか使用しない設備（例</a:t>
          </a:r>
          <a:r>
            <a:rPr lang="en-US" altLang="ja-JP" sz="1400" b="1" u="sng">
              <a:solidFill>
                <a:srgbClr val="FF0000"/>
              </a:solidFill>
              <a:effectLst/>
              <a:latin typeface="+mn-ea"/>
              <a:ea typeface="+mn-ea"/>
              <a:cs typeface="+mn-cs"/>
            </a:rPr>
            <a:t>: </a:t>
          </a:r>
          <a:r>
            <a:rPr lang="ja-JP" altLang="ja-JP" sz="1400" b="1" u="sng">
              <a:solidFill>
                <a:srgbClr val="FF0000"/>
              </a:solidFill>
              <a:effectLst/>
              <a:latin typeface="+mn-ea"/>
              <a:ea typeface="+mn-ea"/>
              <a:cs typeface="+mn-cs"/>
            </a:rPr>
            <a:t>非常用自家発電機）</a:t>
          </a:r>
          <a:endParaRPr lang="en-US" altLang="ja-JP" sz="1400" b="1" u="sng">
            <a:solidFill>
              <a:srgbClr val="FF0000"/>
            </a:solidFill>
            <a:effectLst/>
            <a:latin typeface="+mn-ea"/>
            <a:ea typeface="+mn-ea"/>
            <a:cs typeface="+mn-cs"/>
          </a:endParaRPr>
        </a:p>
        <a:p>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浸水被害に対する措置費用</a:t>
          </a:r>
          <a:endParaRPr lang="en-US" altLang="ja-JP" sz="1400" b="1" u="sng">
            <a:solidFill>
              <a:srgbClr val="FF0000"/>
            </a:solidFill>
            <a:effectLst/>
            <a:latin typeface="+mn-ea"/>
            <a:ea typeface="+mn-ea"/>
            <a:cs typeface="+mn-cs"/>
          </a:endParaRPr>
        </a:p>
      </xdr:txBody>
    </xdr:sp>
    <xdr:clientData/>
  </xdr:twoCellAnchor>
  <xdr:twoCellAnchor>
    <xdr:from>
      <xdr:col>24</xdr:col>
      <xdr:colOff>530676</xdr:colOff>
      <xdr:row>2</xdr:row>
      <xdr:rowOff>108856</xdr:rowOff>
    </xdr:from>
    <xdr:to>
      <xdr:col>35</xdr:col>
      <xdr:colOff>353786</xdr:colOff>
      <xdr:row>4</xdr:row>
      <xdr:rowOff>312964</xdr:rowOff>
    </xdr:to>
    <xdr:sp macro="" textlink="">
      <xdr:nvSpPr>
        <xdr:cNvPr id="7" name="テキスト ボックス 6">
          <a:extLst>
            <a:ext uri="{FF2B5EF4-FFF2-40B4-BE49-F238E27FC236}">
              <a16:creationId xmlns:a16="http://schemas.microsoft.com/office/drawing/2014/main" id="{20245BDD-3366-4C1F-B66A-43A4DEB49149}"/>
            </a:ext>
          </a:extLst>
        </xdr:cNvPr>
        <xdr:cNvSpPr txBox="1"/>
      </xdr:nvSpPr>
      <xdr:spPr>
        <a:xfrm>
          <a:off x="18219962" y="748392"/>
          <a:ext cx="6558645" cy="84364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パワーコンディショナーは「規格 </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メーカー名、型番、出力・容量等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」の欄に定格出力の記入を忘れないこと。また、自立運転機能の有無を記入すること</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24</xdr:col>
      <xdr:colOff>340179</xdr:colOff>
      <xdr:row>8</xdr:row>
      <xdr:rowOff>163285</xdr:rowOff>
    </xdr:from>
    <xdr:to>
      <xdr:col>32</xdr:col>
      <xdr:colOff>489857</xdr:colOff>
      <xdr:row>11</xdr:row>
      <xdr:rowOff>212909</xdr:rowOff>
    </xdr:to>
    <xdr:sp macro="" textlink="">
      <xdr:nvSpPr>
        <xdr:cNvPr id="2" name="テキスト ボックス 1">
          <a:extLst>
            <a:ext uri="{FF2B5EF4-FFF2-40B4-BE49-F238E27FC236}">
              <a16:creationId xmlns:a16="http://schemas.microsoft.com/office/drawing/2014/main" id="{EFBCD8D1-7735-40E1-9C92-708C8FAF3602}"/>
            </a:ext>
          </a:extLst>
        </xdr:cNvPr>
        <xdr:cNvSpPr txBox="1"/>
      </xdr:nvSpPr>
      <xdr:spPr>
        <a:xfrm>
          <a:off x="17117786" y="3007178"/>
          <a:ext cx="5048250" cy="78441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「別添１ 導入量算出表」の「蓄電池のシステム費」には</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オレンジ色の部分を転記すること</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28</xdr:col>
      <xdr:colOff>133350</xdr:colOff>
      <xdr:row>8</xdr:row>
      <xdr:rowOff>35379</xdr:rowOff>
    </xdr:from>
    <xdr:to>
      <xdr:col>41</xdr:col>
      <xdr:colOff>285750</xdr:colOff>
      <xdr:row>12</xdr:row>
      <xdr:rowOff>57150</xdr:rowOff>
    </xdr:to>
    <xdr:sp macro="" textlink="">
      <xdr:nvSpPr>
        <xdr:cNvPr id="2" name="テキスト ボックス 1">
          <a:extLst>
            <a:ext uri="{FF2B5EF4-FFF2-40B4-BE49-F238E27FC236}">
              <a16:creationId xmlns:a16="http://schemas.microsoft.com/office/drawing/2014/main" id="{58C5FF45-5669-4742-A06D-5B5D256C7F01}"/>
            </a:ext>
          </a:extLst>
        </xdr:cNvPr>
        <xdr:cNvSpPr txBox="1"/>
      </xdr:nvSpPr>
      <xdr:spPr>
        <a:xfrm>
          <a:off x="9201150" y="3054804"/>
          <a:ext cx="6981825" cy="133622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原則として、次のとおり記入すること（デフォルトから変更しないこと）</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a:t>
          </a:r>
          <a:r>
            <a:rPr kumimoji="1" lang="en-US" altLang="ja-JP" sz="1400" b="1">
              <a:solidFill>
                <a:srgbClr val="FF0000"/>
              </a:solidFill>
              <a:latin typeface="+mn-ea"/>
              <a:ea typeface="+mn-ea"/>
            </a:rPr>
            <a:t>I.</a:t>
          </a:r>
          <a:r>
            <a:rPr kumimoji="1" lang="ja-JP" altLang="en-US" sz="1400" b="1" baseline="0">
              <a:solidFill>
                <a:srgbClr val="FF0000"/>
              </a:solidFill>
              <a:latin typeface="+mn-ea"/>
              <a:ea typeface="+mn-ea"/>
            </a:rPr>
            <a:t> 　　　</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NO</a:t>
          </a:r>
          <a:r>
            <a:rPr kumimoji="1" lang="ja-JP" altLang="en-US" sz="1400" b="1">
              <a:solidFill>
                <a:srgbClr val="FF0000"/>
              </a:solidFill>
              <a:latin typeface="+mn-ea"/>
              <a:ea typeface="+mn-ea"/>
            </a:rPr>
            <a:t>」を選択</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a:t>
          </a:r>
          <a:r>
            <a:rPr kumimoji="1" lang="en-US" altLang="ja-JP" sz="1400" b="1">
              <a:solidFill>
                <a:srgbClr val="FF0000"/>
              </a:solidFill>
              <a:latin typeface="+mn-ea"/>
              <a:ea typeface="+mn-ea"/>
            </a:rPr>
            <a:t>II. </a:t>
          </a:r>
          <a:r>
            <a:rPr kumimoji="1" lang="ja-JP" altLang="en-US" sz="1400" b="1">
              <a:solidFill>
                <a:srgbClr val="FF0000"/>
              </a:solidFill>
              <a:latin typeface="+mn-ea"/>
              <a:ea typeface="+mn-ea"/>
            </a:rPr>
            <a:t>　　　「</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」を選択</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a:t>
          </a:r>
          <a:r>
            <a:rPr kumimoji="1" lang="en-US" altLang="ja-JP" sz="1400" b="1">
              <a:solidFill>
                <a:srgbClr val="FF0000"/>
              </a:solidFill>
              <a:latin typeface="+mn-ea"/>
              <a:ea typeface="+mn-ea"/>
            </a:rPr>
            <a:t>III.</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VI. </a:t>
          </a:r>
          <a:r>
            <a:rPr kumimoji="1" lang="ja-JP" altLang="en-US" sz="1400" b="1">
              <a:solidFill>
                <a:srgbClr val="FF0000"/>
              </a:solidFill>
              <a:latin typeface="+mn-ea"/>
              <a:ea typeface="+mn-ea"/>
            </a:rPr>
            <a:t>　空欄のまま（</a:t>
          </a:r>
          <a:r>
            <a:rPr kumimoji="1" lang="en-US" altLang="ja-JP" sz="1400" b="1">
              <a:solidFill>
                <a:srgbClr val="FF0000"/>
              </a:solidFill>
              <a:latin typeface="+mn-ea"/>
              <a:ea typeface="+mn-ea"/>
            </a:rPr>
            <a:t>II. </a:t>
          </a:r>
          <a:r>
            <a:rPr kumimoji="1" lang="ja-JP" altLang="en-US" sz="1400" b="1">
              <a:solidFill>
                <a:srgbClr val="FF0000"/>
              </a:solidFill>
              <a:latin typeface="+mn-ea"/>
              <a:ea typeface="+mn-ea"/>
            </a:rPr>
            <a:t>①～④のいずれにも該当しなければ、記入しないこと）</a:t>
          </a:r>
          <a:endParaRPr kumimoji="1" lang="en-US" altLang="ja-JP" sz="1400" b="1">
            <a:solidFill>
              <a:srgbClr val="FF0000"/>
            </a:solidFill>
            <a:latin typeface="+mn-ea"/>
            <a:ea typeface="+mn-ea"/>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76200</xdr:colOff>
      <xdr:row>9</xdr:row>
      <xdr:rowOff>276225</xdr:rowOff>
    </xdr:from>
    <xdr:to>
      <xdr:col>14</xdr:col>
      <xdr:colOff>295275</xdr:colOff>
      <xdr:row>13</xdr:row>
      <xdr:rowOff>104774</xdr:rowOff>
    </xdr:to>
    <xdr:sp macro="" textlink="">
      <xdr:nvSpPr>
        <xdr:cNvPr id="2" name="テキスト ボックス 1">
          <a:extLst>
            <a:ext uri="{FF2B5EF4-FFF2-40B4-BE49-F238E27FC236}">
              <a16:creationId xmlns:a16="http://schemas.microsoft.com/office/drawing/2014/main" id="{B1E841DB-E9F0-40DF-87C1-09D7E7ADD0A2}"/>
            </a:ext>
          </a:extLst>
        </xdr:cNvPr>
        <xdr:cNvSpPr txBox="1"/>
      </xdr:nvSpPr>
      <xdr:spPr>
        <a:xfrm>
          <a:off x="7981950" y="2514600"/>
          <a:ext cx="2047875" cy="108584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400" b="1">
              <a:solidFill>
                <a:srgbClr val="FF0000"/>
              </a:solidFill>
              <a:latin typeface="+mn-ea"/>
              <a:ea typeface="+mn-ea"/>
            </a:rPr>
            <a:t>【</a:t>
          </a:r>
          <a:r>
            <a:rPr kumimoji="1" lang="ja-JP" altLang="en-US" sz="1400" b="1">
              <a:solidFill>
                <a:srgbClr val="FF0000"/>
              </a:solidFill>
              <a:latin typeface="+mn-ea"/>
              <a:ea typeface="+mn-ea"/>
            </a:rPr>
            <a:t>資金計画判定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に○が付くように記入してください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425824</xdr:colOff>
      <xdr:row>33</xdr:row>
      <xdr:rowOff>212912</xdr:rowOff>
    </xdr:from>
    <xdr:to>
      <xdr:col>24</xdr:col>
      <xdr:colOff>114300</xdr:colOff>
      <xdr:row>38</xdr:row>
      <xdr:rowOff>76200</xdr:rowOff>
    </xdr:to>
    <xdr:sp macro="" textlink="">
      <xdr:nvSpPr>
        <xdr:cNvPr id="2" name="テキスト ボックス 1">
          <a:extLst>
            <a:ext uri="{FF2B5EF4-FFF2-40B4-BE49-F238E27FC236}">
              <a16:creationId xmlns:a16="http://schemas.microsoft.com/office/drawing/2014/main" id="{0877E146-299E-41FB-B122-15244F1BB12A}"/>
            </a:ext>
          </a:extLst>
        </xdr:cNvPr>
        <xdr:cNvSpPr txBox="1"/>
      </xdr:nvSpPr>
      <xdr:spPr>
        <a:xfrm>
          <a:off x="8531599" y="8413937"/>
          <a:ext cx="5784476" cy="129203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・補助金がある場合と無い場合を比較して、還元額を示すこと（原則として、残価による還元や商用電力との比較による還元は認められないので注意すること）</a:t>
          </a:r>
          <a:endParaRPr kumimoji="1" lang="en-US" altLang="ja-JP" sz="1400" b="1">
            <a:solidFill>
              <a:srgbClr val="FF0000"/>
            </a:solidFill>
            <a:latin typeface="+mn-ea"/>
            <a:ea typeface="+mn-ea"/>
          </a:endParaRPr>
        </a:p>
      </xdr:txBody>
    </xdr:sp>
    <xdr:clientData/>
  </xdr:twoCellAnchor>
  <xdr:twoCellAnchor>
    <xdr:from>
      <xdr:col>14</xdr:col>
      <xdr:colOff>603997</xdr:colOff>
      <xdr:row>5</xdr:row>
      <xdr:rowOff>193863</xdr:rowOff>
    </xdr:from>
    <xdr:to>
      <xdr:col>22</xdr:col>
      <xdr:colOff>76200</xdr:colOff>
      <xdr:row>7</xdr:row>
      <xdr:rowOff>184337</xdr:rowOff>
    </xdr:to>
    <xdr:sp macro="" textlink="">
      <xdr:nvSpPr>
        <xdr:cNvPr id="3" name="テキスト ボックス 2">
          <a:extLst>
            <a:ext uri="{FF2B5EF4-FFF2-40B4-BE49-F238E27FC236}">
              <a16:creationId xmlns:a16="http://schemas.microsoft.com/office/drawing/2014/main" id="{60D9AB5E-87F9-45B9-A0A4-9391D8B3651A}"/>
            </a:ext>
          </a:extLst>
        </xdr:cNvPr>
        <xdr:cNvSpPr txBox="1"/>
      </xdr:nvSpPr>
      <xdr:spPr>
        <a:xfrm>
          <a:off x="8709772" y="1441638"/>
          <a:ext cx="4349003" cy="50482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・記入した金額の根拠（算出式）を明示すること</a:t>
          </a:r>
          <a:endParaRPr kumimoji="1" lang="en-US" altLang="ja-JP" sz="1400" b="1">
            <a:solidFill>
              <a:srgbClr val="FF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130547</xdr:colOff>
      <xdr:row>70</xdr:row>
      <xdr:rowOff>137271</xdr:rowOff>
    </xdr:from>
    <xdr:to>
      <xdr:col>38</xdr:col>
      <xdr:colOff>38100</xdr:colOff>
      <xdr:row>76</xdr:row>
      <xdr:rowOff>19050</xdr:rowOff>
    </xdr:to>
    <xdr:sp macro="" textlink="">
      <xdr:nvSpPr>
        <xdr:cNvPr id="2" name="テキスト ボックス 1">
          <a:extLst>
            <a:ext uri="{FF2B5EF4-FFF2-40B4-BE49-F238E27FC236}">
              <a16:creationId xmlns:a16="http://schemas.microsoft.com/office/drawing/2014/main" id="{531D66F5-8EBB-48D3-8DFE-CDD9322E9153}"/>
            </a:ext>
          </a:extLst>
        </xdr:cNvPr>
        <xdr:cNvSpPr txBox="1"/>
      </xdr:nvSpPr>
      <xdr:spPr>
        <a:xfrm>
          <a:off x="6921872" y="25664271"/>
          <a:ext cx="9365878" cy="176772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余剰電力が発生する場合、</a:t>
          </a:r>
          <a:r>
            <a:rPr kumimoji="1" lang="en-US" altLang="ja-JP" sz="1400" b="1">
              <a:solidFill>
                <a:srgbClr val="FF0000"/>
              </a:solidFill>
              <a:latin typeface="+mn-ea"/>
              <a:ea typeface="+mn-ea"/>
            </a:rPr>
            <a:t>(4-e) </a:t>
          </a:r>
          <a:r>
            <a:rPr kumimoji="1" lang="ja-JP" altLang="en-US" sz="1400" b="1">
              <a:solidFill>
                <a:srgbClr val="FF0000"/>
              </a:solidFill>
              <a:latin typeface="+mn-ea"/>
              <a:ea typeface="+mn-ea"/>
            </a:rPr>
            <a:t>に記入した数値の根拠資料を添付し、根拠を記入すること</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その際、次の点に特に注意すること</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・日中に発電量が消費分を上回らないか（</a:t>
          </a:r>
          <a:r>
            <a:rPr kumimoji="1" lang="en-US" altLang="ja-JP" sz="1400" b="1">
              <a:solidFill>
                <a:srgbClr val="FF0000"/>
              </a:solidFill>
              <a:latin typeface="+mn-ea"/>
              <a:ea typeface="+mn-ea"/>
            </a:rPr>
            <a:t>1</a:t>
          </a:r>
          <a:r>
            <a:rPr kumimoji="1" lang="ja-JP" altLang="en-US" sz="1400" b="1">
              <a:solidFill>
                <a:srgbClr val="FF0000"/>
              </a:solidFill>
              <a:latin typeface="+mn-ea"/>
              <a:ea typeface="+mn-ea"/>
            </a:rPr>
            <a:t>日）</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日中の発電量のピーク時でも、自家消費できるか</a:t>
          </a:r>
        </a:p>
        <a:p>
          <a:r>
            <a:rPr kumimoji="1" lang="ja-JP" altLang="en-US" sz="1400" b="1">
              <a:solidFill>
                <a:srgbClr val="FF0000"/>
              </a:solidFill>
              <a:latin typeface="+mn-ea"/>
              <a:ea typeface="+mn-ea"/>
            </a:rPr>
            <a:t>・土日祝日などは稼働するか（</a:t>
          </a:r>
          <a:r>
            <a:rPr kumimoji="1" lang="en-US" altLang="ja-JP" sz="1400" b="1">
              <a:solidFill>
                <a:srgbClr val="FF0000"/>
              </a:solidFill>
              <a:latin typeface="+mn-ea"/>
              <a:ea typeface="+mn-ea"/>
            </a:rPr>
            <a:t>1</a:t>
          </a:r>
          <a:r>
            <a:rPr kumimoji="1" lang="ja-JP" altLang="en-US" sz="1400" b="1">
              <a:solidFill>
                <a:srgbClr val="FF0000"/>
              </a:solidFill>
              <a:latin typeface="+mn-ea"/>
              <a:ea typeface="+mn-ea"/>
            </a:rPr>
            <a:t>週間）</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休日などに施設の設備の稼働率が落ちる場合でも、自家消費できるか</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・中間期に発電量が消費分を上回らないか（</a:t>
          </a:r>
          <a:r>
            <a:rPr kumimoji="1" lang="en-US" altLang="ja-JP" sz="1400" b="1">
              <a:solidFill>
                <a:srgbClr val="FF0000"/>
              </a:solidFill>
              <a:latin typeface="+mn-ea"/>
              <a:ea typeface="+mn-ea"/>
            </a:rPr>
            <a:t>1</a:t>
          </a:r>
          <a:r>
            <a:rPr kumimoji="1" lang="ja-JP" altLang="en-US" sz="1400" b="1">
              <a:solidFill>
                <a:srgbClr val="FF0000"/>
              </a:solidFill>
              <a:latin typeface="+mn-ea"/>
              <a:ea typeface="+mn-ea"/>
            </a:rPr>
            <a:t>年間）</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空調設備等の稼働率が下がる時期でも、自家消費できるか</a:t>
          </a:r>
        </a:p>
      </xdr:txBody>
    </xdr:sp>
    <xdr:clientData/>
  </xdr:twoCellAnchor>
  <xdr:twoCellAnchor>
    <xdr:from>
      <xdr:col>23</xdr:col>
      <xdr:colOff>254131</xdr:colOff>
      <xdr:row>93</xdr:row>
      <xdr:rowOff>112060</xdr:rowOff>
    </xdr:from>
    <xdr:to>
      <xdr:col>36</xdr:col>
      <xdr:colOff>481852</xdr:colOff>
      <xdr:row>98</xdr:row>
      <xdr:rowOff>44823</xdr:rowOff>
    </xdr:to>
    <xdr:sp macro="" textlink="">
      <xdr:nvSpPr>
        <xdr:cNvPr id="3" name="テキスト ボックス 2">
          <a:extLst>
            <a:ext uri="{FF2B5EF4-FFF2-40B4-BE49-F238E27FC236}">
              <a16:creationId xmlns:a16="http://schemas.microsoft.com/office/drawing/2014/main" id="{95AD02C7-62FA-4364-839D-3182F24DC871}"/>
            </a:ext>
          </a:extLst>
        </xdr:cNvPr>
        <xdr:cNvSpPr txBox="1"/>
      </xdr:nvSpPr>
      <xdr:spPr>
        <a:xfrm>
          <a:off x="7089719" y="32945295"/>
          <a:ext cx="8284751" cy="143435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・蓄電池を補助対象設備として導入しない場合は、</a:t>
          </a:r>
          <a:r>
            <a:rPr kumimoji="1" lang="en-US" altLang="ja-JP" sz="1400" b="1">
              <a:solidFill>
                <a:srgbClr val="FF0000"/>
              </a:solidFill>
              <a:latin typeface="+mn-ea"/>
              <a:ea typeface="+mn-ea"/>
            </a:rPr>
            <a:t>(5-a) </a:t>
          </a:r>
          <a:r>
            <a:rPr kumimoji="1" lang="ja-JP" altLang="en-US" sz="1400" b="1">
              <a:solidFill>
                <a:srgbClr val="FF0000"/>
              </a:solidFill>
              <a:latin typeface="+mn-ea"/>
              <a:ea typeface="+mn-ea"/>
            </a:rPr>
            <a:t>以降の欄は空欄にすること</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・蓄電池を補助対象経費として申請する場合は、公募要領の「対象とする設備」に記載された事項を満たしていることを確認すること</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・記入した数値の根拠資料（仕様書等）を添付し、該当箇所にマーカーを塗るなどして明示すること</a:t>
          </a:r>
        </a:p>
      </xdr:txBody>
    </xdr:sp>
    <xdr:clientData/>
  </xdr:twoCellAnchor>
  <xdr:twoCellAnchor>
    <xdr:from>
      <xdr:col>23</xdr:col>
      <xdr:colOff>257175</xdr:colOff>
      <xdr:row>11</xdr:row>
      <xdr:rowOff>161926</xdr:rowOff>
    </xdr:from>
    <xdr:to>
      <xdr:col>32</xdr:col>
      <xdr:colOff>123825</xdr:colOff>
      <xdr:row>17</xdr:row>
      <xdr:rowOff>180975</xdr:rowOff>
    </xdr:to>
    <xdr:sp macro="" textlink="">
      <xdr:nvSpPr>
        <xdr:cNvPr id="4" name="テキスト ボックス 3">
          <a:extLst>
            <a:ext uri="{FF2B5EF4-FFF2-40B4-BE49-F238E27FC236}">
              <a16:creationId xmlns:a16="http://schemas.microsoft.com/office/drawing/2014/main" id="{FDA2C3A9-8F4B-411F-A3F7-6738D7C86970}"/>
            </a:ext>
          </a:extLst>
        </xdr:cNvPr>
        <xdr:cNvSpPr txBox="1"/>
      </xdr:nvSpPr>
      <xdr:spPr>
        <a:xfrm>
          <a:off x="7048500" y="3038476"/>
          <a:ext cx="5210175" cy="175259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・「施設全体の年間使用電力量」は直近</a:t>
          </a:r>
          <a:r>
            <a:rPr kumimoji="1" lang="en-US" altLang="ja-JP" sz="1400" b="1">
              <a:solidFill>
                <a:srgbClr val="FF0000"/>
              </a:solidFill>
              <a:latin typeface="+mn-ea"/>
              <a:ea typeface="+mn-ea"/>
            </a:rPr>
            <a:t>1</a:t>
          </a:r>
          <a:r>
            <a:rPr kumimoji="1" lang="ja-JP" altLang="en-US" sz="1400" b="1">
              <a:solidFill>
                <a:srgbClr val="FF0000"/>
              </a:solidFill>
              <a:latin typeface="+mn-ea"/>
              <a:ea typeface="+mn-ea"/>
            </a:rPr>
            <a:t>年間、または</a:t>
          </a:r>
          <a:r>
            <a:rPr kumimoji="1" lang="en-US" altLang="ja-JP" sz="1400" b="1">
              <a:solidFill>
                <a:srgbClr val="FF0000"/>
              </a:solidFill>
              <a:latin typeface="+mn-ea"/>
              <a:ea typeface="+mn-ea"/>
            </a:rPr>
            <a:t>3</a:t>
          </a:r>
          <a:r>
            <a:rPr kumimoji="1" lang="ja-JP" altLang="en-US" sz="1400" b="1">
              <a:solidFill>
                <a:srgbClr val="FF0000"/>
              </a:solidFill>
              <a:latin typeface="+mn-ea"/>
              <a:ea typeface="+mn-ea"/>
            </a:rPr>
            <a:t>年間の平均の施設の年間使用電力量を記入し、根拠資料（電気料金の請求書の写し等）を必ず添付し、集計表を作成すること</a:t>
          </a:r>
          <a:br>
            <a:rPr kumimoji="1" lang="en-US" altLang="ja-JP" sz="1400" b="1">
              <a:solidFill>
                <a:srgbClr val="FF0000"/>
              </a:solidFill>
              <a:latin typeface="+mn-ea"/>
              <a:ea typeface="+mn-ea"/>
            </a:rPr>
          </a:br>
          <a:r>
            <a:rPr kumimoji="1" lang="ja-JP" altLang="en-US" sz="1400" b="1">
              <a:solidFill>
                <a:srgbClr val="FF0000"/>
              </a:solidFill>
              <a:latin typeface="+mn-ea"/>
              <a:ea typeface="+mn-ea"/>
            </a:rPr>
            <a:t>・新築（建設中）のため実績値がない場合は、想定される年間使用電力量を記入し、算定の根拠を示すこと</a:t>
          </a:r>
        </a:p>
      </xdr:txBody>
    </xdr:sp>
    <xdr:clientData/>
  </xdr:twoCellAnchor>
  <xdr:twoCellAnchor>
    <xdr:from>
      <xdr:col>23</xdr:col>
      <xdr:colOff>160563</xdr:colOff>
      <xdr:row>66</xdr:row>
      <xdr:rowOff>295276</xdr:rowOff>
    </xdr:from>
    <xdr:to>
      <xdr:col>34</xdr:col>
      <xdr:colOff>542925</xdr:colOff>
      <xdr:row>69</xdr:row>
      <xdr:rowOff>152400</xdr:rowOff>
    </xdr:to>
    <xdr:sp macro="" textlink="">
      <xdr:nvSpPr>
        <xdr:cNvPr id="5" name="テキスト ボックス 4">
          <a:extLst>
            <a:ext uri="{FF2B5EF4-FFF2-40B4-BE49-F238E27FC236}">
              <a16:creationId xmlns:a16="http://schemas.microsoft.com/office/drawing/2014/main" id="{B74605F1-F153-4917-8B62-0BD5F01AAB85}"/>
            </a:ext>
          </a:extLst>
        </xdr:cNvPr>
        <xdr:cNvSpPr txBox="1"/>
      </xdr:nvSpPr>
      <xdr:spPr>
        <a:xfrm>
          <a:off x="6951888" y="24564976"/>
          <a:ext cx="7097487" cy="86677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400" b="1">
              <a:solidFill>
                <a:srgbClr val="FF0000"/>
              </a:solidFill>
              <a:latin typeface="+mn-ea"/>
              <a:ea typeface="+mn-ea"/>
            </a:rPr>
            <a:t>(4-d)</a:t>
          </a:r>
          <a:r>
            <a:rPr kumimoji="1" lang="ja-JP" altLang="en-US" sz="1400" b="1" baseline="0">
              <a:solidFill>
                <a:srgbClr val="FF0000"/>
              </a:solidFill>
              <a:latin typeface="+mn-ea"/>
              <a:ea typeface="+mn-ea"/>
            </a:rPr>
            <a:t> に記入する数値は、基本的に法定耐用年数（</a:t>
          </a:r>
          <a:r>
            <a:rPr kumimoji="1" lang="en-US" altLang="ja-JP" sz="1400" b="1" baseline="0">
              <a:solidFill>
                <a:srgbClr val="FF0000"/>
              </a:solidFill>
              <a:latin typeface="+mn-ea"/>
              <a:ea typeface="+mn-ea"/>
            </a:rPr>
            <a:t>17</a:t>
          </a:r>
          <a:r>
            <a:rPr kumimoji="1" lang="ja-JP" altLang="en-US" sz="1400" b="1" baseline="0">
              <a:solidFill>
                <a:srgbClr val="FF0000"/>
              </a:solidFill>
              <a:latin typeface="+mn-ea"/>
              <a:ea typeface="+mn-ea"/>
            </a:rPr>
            <a:t>年間等）の平均値とすること</a:t>
          </a:r>
          <a:endParaRPr kumimoji="1" lang="en-US" altLang="ja-JP" sz="1400" b="1" baseline="0">
            <a:solidFill>
              <a:srgbClr val="FF0000"/>
            </a:solidFill>
            <a:latin typeface="+mn-ea"/>
            <a:ea typeface="+mn-ea"/>
          </a:endParaRPr>
        </a:p>
        <a:p>
          <a:r>
            <a:rPr kumimoji="1" lang="ja-JP" altLang="en-US" sz="1400" b="1">
              <a:solidFill>
                <a:srgbClr val="FF0000"/>
              </a:solidFill>
              <a:latin typeface="+mn-ea"/>
              <a:ea typeface="+mn-ea"/>
            </a:rPr>
            <a:t>（必ず根拠資料を添付し、算出式を明示すること）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930088</xdr:colOff>
      <xdr:row>29</xdr:row>
      <xdr:rowOff>201706</xdr:rowOff>
    </xdr:from>
    <xdr:to>
      <xdr:col>19</xdr:col>
      <xdr:colOff>1367117</xdr:colOff>
      <xdr:row>32</xdr:row>
      <xdr:rowOff>168088</xdr:rowOff>
    </xdr:to>
    <xdr:sp macro="" textlink="">
      <xdr:nvSpPr>
        <xdr:cNvPr id="2" name="テキスト ボックス 1">
          <a:extLst>
            <a:ext uri="{FF2B5EF4-FFF2-40B4-BE49-F238E27FC236}">
              <a16:creationId xmlns:a16="http://schemas.microsoft.com/office/drawing/2014/main" id="{D2F1AB30-FB34-4F47-885A-5DA2C708F259}"/>
            </a:ext>
          </a:extLst>
        </xdr:cNvPr>
        <xdr:cNvSpPr txBox="1"/>
      </xdr:nvSpPr>
      <xdr:spPr>
        <a:xfrm>
          <a:off x="8258735" y="9446559"/>
          <a:ext cx="5479676" cy="70597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「合計」の過積載率</a:t>
          </a:r>
          <a:r>
            <a:rPr kumimoji="1" lang="ja-JP" altLang="en-US" sz="1400" b="1" baseline="0">
              <a:solidFill>
                <a:srgbClr val="FF0000"/>
              </a:solidFill>
              <a:latin typeface="+mn-ea"/>
              <a:ea typeface="+mn-ea"/>
            </a:rPr>
            <a:t> </a:t>
          </a:r>
          <a:r>
            <a:rPr kumimoji="1" lang="en-US" altLang="ja-JP" sz="1400" b="1">
              <a:solidFill>
                <a:srgbClr val="FF0000"/>
              </a:solidFill>
              <a:latin typeface="+mn-ea"/>
              <a:ea typeface="+mn-ea"/>
            </a:rPr>
            <a:t>[%] </a:t>
          </a:r>
          <a:r>
            <a:rPr kumimoji="1" lang="ja-JP" altLang="en-US" sz="1400" b="1">
              <a:solidFill>
                <a:srgbClr val="FF0000"/>
              </a:solidFill>
              <a:latin typeface="+mn-ea"/>
              <a:ea typeface="+mn-ea"/>
            </a:rPr>
            <a:t>（緑色部分）が</a:t>
          </a:r>
          <a:r>
            <a:rPr kumimoji="1" lang="en-US" altLang="ja-JP" sz="1400" b="1">
              <a:solidFill>
                <a:srgbClr val="FF0000"/>
              </a:solidFill>
              <a:latin typeface="+mn-ea"/>
              <a:ea typeface="+mn-ea"/>
            </a:rPr>
            <a:t>130%</a:t>
          </a:r>
          <a:r>
            <a:rPr kumimoji="1" lang="ja-JP" altLang="en-US" sz="1400" b="1">
              <a:solidFill>
                <a:srgbClr val="FF0000"/>
              </a:solidFill>
              <a:latin typeface="+mn-ea"/>
              <a:ea typeface="+mn-ea"/>
            </a:rPr>
            <a:t>以上の場合、</a:t>
          </a:r>
          <a:r>
            <a:rPr kumimoji="1" lang="en-US" altLang="ja-JP" sz="1400" b="1">
              <a:solidFill>
                <a:srgbClr val="FF0000"/>
              </a:solidFill>
              <a:latin typeface="+mn-ea"/>
              <a:ea typeface="+mn-ea"/>
            </a:rPr>
            <a:t>B-4</a:t>
          </a:r>
          <a:r>
            <a:rPr kumimoji="1" lang="ja-JP" altLang="en-US" sz="1400" b="1">
              <a:solidFill>
                <a:srgbClr val="FF0000"/>
              </a:solidFill>
              <a:latin typeface="+mn-ea"/>
              <a:ea typeface="+mn-ea"/>
            </a:rPr>
            <a:t>に記入すること（</a:t>
          </a:r>
          <a:r>
            <a:rPr kumimoji="1" lang="en-US" altLang="ja-JP" sz="1400" b="1">
              <a:solidFill>
                <a:srgbClr val="FF0000"/>
              </a:solidFill>
              <a:latin typeface="+mn-ea"/>
              <a:ea typeface="+mn-ea"/>
            </a:rPr>
            <a:t>130%</a:t>
          </a:r>
          <a:r>
            <a:rPr kumimoji="1" lang="ja-JP" altLang="en-US" sz="1400" b="1">
              <a:solidFill>
                <a:srgbClr val="FF0000"/>
              </a:solidFill>
              <a:latin typeface="+mn-ea"/>
              <a:ea typeface="+mn-ea"/>
            </a:rPr>
            <a:t>未満の場合、</a:t>
          </a:r>
          <a:r>
            <a:rPr kumimoji="1" lang="en-US" altLang="ja-JP" sz="1400" b="1">
              <a:solidFill>
                <a:srgbClr val="FF0000"/>
              </a:solidFill>
              <a:latin typeface="+mn-ea"/>
              <a:ea typeface="+mn-ea"/>
            </a:rPr>
            <a:t>B-4</a:t>
          </a:r>
          <a:r>
            <a:rPr kumimoji="1" lang="ja-JP" altLang="en-US" sz="1400" b="1">
              <a:solidFill>
                <a:srgbClr val="FF0000"/>
              </a:solidFill>
              <a:latin typeface="+mn-ea"/>
              <a:ea typeface="+mn-ea"/>
            </a:rPr>
            <a:t>への記入は不要）</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152399</xdr:colOff>
      <xdr:row>20</xdr:row>
      <xdr:rowOff>228600</xdr:rowOff>
    </xdr:from>
    <xdr:to>
      <xdr:col>14</xdr:col>
      <xdr:colOff>866775</xdr:colOff>
      <xdr:row>25</xdr:row>
      <xdr:rowOff>38100</xdr:rowOff>
    </xdr:to>
    <xdr:sp macro="" textlink="">
      <xdr:nvSpPr>
        <xdr:cNvPr id="2" name="テキスト ボックス 1">
          <a:extLst>
            <a:ext uri="{FF2B5EF4-FFF2-40B4-BE49-F238E27FC236}">
              <a16:creationId xmlns:a16="http://schemas.microsoft.com/office/drawing/2014/main" id="{33988CD3-F145-4A17-9DBB-A090B26F7C29}"/>
            </a:ext>
          </a:extLst>
        </xdr:cNvPr>
        <xdr:cNvSpPr txBox="1"/>
      </xdr:nvSpPr>
      <xdr:spPr>
        <a:xfrm>
          <a:off x="5038724" y="6657975"/>
          <a:ext cx="4019551" cy="10477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自立運転機能を有するパワーコンディショナーについては、「自立運転時」の項目（オレンジ色部分）に漏れなく記入すること</a:t>
          </a:r>
        </a:p>
      </xdr:txBody>
    </xdr:sp>
    <xdr:clientData/>
  </xdr:twoCellAnchor>
  <xdr:twoCellAnchor>
    <xdr:from>
      <xdr:col>1</xdr:col>
      <xdr:colOff>504825</xdr:colOff>
      <xdr:row>20</xdr:row>
      <xdr:rowOff>219074</xdr:rowOff>
    </xdr:from>
    <xdr:to>
      <xdr:col>8</xdr:col>
      <xdr:colOff>514351</xdr:colOff>
      <xdr:row>25</xdr:row>
      <xdr:rowOff>142875</xdr:rowOff>
    </xdr:to>
    <xdr:sp macro="" textlink="">
      <xdr:nvSpPr>
        <xdr:cNvPr id="3" name="テキスト ボックス 2">
          <a:extLst>
            <a:ext uri="{FF2B5EF4-FFF2-40B4-BE49-F238E27FC236}">
              <a16:creationId xmlns:a16="http://schemas.microsoft.com/office/drawing/2014/main" id="{3711F51D-6160-460A-A7EA-E6810878407A}"/>
            </a:ext>
          </a:extLst>
        </xdr:cNvPr>
        <xdr:cNvSpPr txBox="1"/>
      </xdr:nvSpPr>
      <xdr:spPr>
        <a:xfrm>
          <a:off x="819150" y="6648449"/>
          <a:ext cx="4000501" cy="116205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太陽光パネルとパワーコンディショナーの出力の合計値（緑色部分）が</a:t>
          </a:r>
          <a:r>
            <a:rPr kumimoji="1" lang="en-US" altLang="ja-JP" sz="1400" b="1">
              <a:solidFill>
                <a:srgbClr val="FF0000"/>
              </a:solidFill>
              <a:latin typeface="+mn-ea"/>
              <a:ea typeface="+mn-ea"/>
            </a:rPr>
            <a:t>B-2 (4-a)(4-b) </a:t>
          </a:r>
          <a:r>
            <a:rPr kumimoji="1" lang="ja-JP" altLang="en-US" sz="1400" b="1">
              <a:solidFill>
                <a:srgbClr val="FF0000"/>
              </a:solidFill>
              <a:latin typeface="+mn-ea"/>
              <a:ea typeface="+mn-ea"/>
            </a:rPr>
            <a:t>と一致することを確認すること</a:t>
          </a:r>
          <a:endParaRPr kumimoji="1" lang="en-US" altLang="ja-JP" sz="1400" b="1">
            <a:solidFill>
              <a:srgbClr val="FF0000"/>
            </a:solidFill>
            <a:latin typeface="+mn-ea"/>
            <a:ea typeface="+mn-ea"/>
          </a:endParaRPr>
        </a:p>
      </xdr:txBody>
    </xdr:sp>
    <xdr:clientData/>
  </xdr:twoCellAnchor>
  <xdr:twoCellAnchor>
    <xdr:from>
      <xdr:col>18</xdr:col>
      <xdr:colOff>857250</xdr:colOff>
      <xdr:row>20</xdr:row>
      <xdr:rowOff>219074</xdr:rowOff>
    </xdr:from>
    <xdr:to>
      <xdr:col>22</xdr:col>
      <xdr:colOff>295274</xdr:colOff>
      <xdr:row>25</xdr:row>
      <xdr:rowOff>180975</xdr:rowOff>
    </xdr:to>
    <xdr:sp macro="" textlink="">
      <xdr:nvSpPr>
        <xdr:cNvPr id="4" name="テキスト ボックス 3">
          <a:extLst>
            <a:ext uri="{FF2B5EF4-FFF2-40B4-BE49-F238E27FC236}">
              <a16:creationId xmlns:a16="http://schemas.microsoft.com/office/drawing/2014/main" id="{90DC978C-CEFC-4A61-89D9-3E6C2E29ACC2}"/>
            </a:ext>
          </a:extLst>
        </xdr:cNvPr>
        <xdr:cNvSpPr txBox="1"/>
      </xdr:nvSpPr>
      <xdr:spPr>
        <a:xfrm>
          <a:off x="11372850" y="6648449"/>
          <a:ext cx="5391149" cy="120015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停電時（自立運転時）の特定負荷の消費電力 </a:t>
          </a:r>
          <a:r>
            <a:rPr kumimoji="1" lang="en-US" altLang="ja-JP" sz="1400" b="1">
              <a:solidFill>
                <a:srgbClr val="FF0000"/>
              </a:solidFill>
              <a:latin typeface="+mn-ea"/>
              <a:ea typeface="+mn-ea"/>
            </a:rPr>
            <a:t>[kW] </a:t>
          </a:r>
          <a:r>
            <a:rPr kumimoji="1" lang="ja-JP" altLang="en-US" sz="1400" b="1">
              <a:solidFill>
                <a:srgbClr val="FF0000"/>
              </a:solidFill>
              <a:latin typeface="+mn-ea"/>
              <a:ea typeface="+mn-ea"/>
            </a:rPr>
            <a:t>の合計（水色部分）が</a:t>
          </a:r>
          <a:r>
            <a:rPr kumimoji="1" lang="en-US" altLang="ja-JP" sz="1400" b="1">
              <a:solidFill>
                <a:srgbClr val="FF0000"/>
              </a:solidFill>
              <a:latin typeface="+mn-ea"/>
              <a:ea typeface="+mn-ea"/>
            </a:rPr>
            <a:t>B-2</a:t>
          </a:r>
          <a:r>
            <a:rPr kumimoji="1" lang="ja-JP" altLang="en-US" sz="1400" b="1">
              <a:solidFill>
                <a:srgbClr val="FF0000"/>
              </a:solidFill>
              <a:latin typeface="+mn-ea"/>
              <a:ea typeface="+mn-ea"/>
            </a:rPr>
            <a:t>「特定負荷表」消費電力合計 </a:t>
          </a:r>
          <a:r>
            <a:rPr kumimoji="1" lang="en-US" altLang="ja-JP" sz="1400" b="1">
              <a:solidFill>
                <a:srgbClr val="FF0000"/>
              </a:solidFill>
              <a:latin typeface="+mn-ea"/>
              <a:ea typeface="+mn-ea"/>
            </a:rPr>
            <a:t>[kW] ★</a:t>
          </a:r>
          <a:r>
            <a:rPr kumimoji="1" lang="ja-JP" altLang="en-US" sz="1400" b="1">
              <a:solidFill>
                <a:srgbClr val="FF0000"/>
              </a:solidFill>
              <a:latin typeface="+mn-ea"/>
              <a:ea typeface="+mn-ea"/>
            </a:rPr>
            <a:t>と一致し、</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消費電力判定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に○が表示されることを確認すること</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19049</xdr:colOff>
      <xdr:row>18</xdr:row>
      <xdr:rowOff>19050</xdr:rowOff>
    </xdr:from>
    <xdr:to>
      <xdr:col>19</xdr:col>
      <xdr:colOff>485775</xdr:colOff>
      <xdr:row>23</xdr:row>
      <xdr:rowOff>19050</xdr:rowOff>
    </xdr:to>
    <xdr:sp macro="" textlink="">
      <xdr:nvSpPr>
        <xdr:cNvPr id="2" name="テキスト ボックス 1">
          <a:extLst>
            <a:ext uri="{FF2B5EF4-FFF2-40B4-BE49-F238E27FC236}">
              <a16:creationId xmlns:a16="http://schemas.microsoft.com/office/drawing/2014/main" id="{3544E4B4-8345-412A-BFE3-439003170926}"/>
            </a:ext>
          </a:extLst>
        </xdr:cNvPr>
        <xdr:cNvSpPr txBox="1"/>
      </xdr:nvSpPr>
      <xdr:spPr>
        <a:xfrm>
          <a:off x="8505824" y="6429375"/>
          <a:ext cx="7781926" cy="2352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400" b="1">
              <a:solidFill>
                <a:srgbClr val="FF0000"/>
              </a:solidFill>
              <a:latin typeface="+mn-ea"/>
              <a:ea typeface="+mn-ea"/>
            </a:rPr>
            <a:t>※</a:t>
          </a:r>
          <a:r>
            <a:rPr kumimoji="1" lang="ja-JP" altLang="en-US" sz="1400" b="1">
              <a:solidFill>
                <a:srgbClr val="FF0000"/>
              </a:solidFill>
              <a:latin typeface="+mn-ea"/>
              <a:ea typeface="+mn-ea"/>
            </a:rPr>
            <a:t>パワーコンディショナーの出力に対する太陽光パネルの枚数を検討するときに、パネルを増やすことによる価格の増加分と発電量の増加分を比較して、最適な太陽光パネルの枚数を決定されているかと思います。</a:t>
          </a:r>
          <a:br>
            <a:rPr kumimoji="1" lang="en-US" altLang="ja-JP" sz="1400" b="1">
              <a:solidFill>
                <a:srgbClr val="FF0000"/>
              </a:solidFill>
              <a:latin typeface="+mn-ea"/>
              <a:ea typeface="+mn-ea"/>
            </a:rPr>
          </a:br>
          <a:r>
            <a:rPr kumimoji="1" lang="ja-JP" altLang="en-US" sz="1400" b="1">
              <a:solidFill>
                <a:srgbClr val="FF0000"/>
              </a:solidFill>
              <a:latin typeface="+mn-ea"/>
              <a:ea typeface="+mn-ea"/>
            </a:rPr>
            <a:t>　実際には「</a:t>
          </a:r>
          <a:r>
            <a:rPr kumimoji="1" lang="en-US" altLang="ja-JP" sz="1400" b="1">
              <a:solidFill>
                <a:srgbClr val="FF0000"/>
              </a:solidFill>
              <a:latin typeface="+mn-ea"/>
              <a:ea typeface="+mn-ea"/>
            </a:rPr>
            <a:t>1:1</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(100%) </a:t>
          </a:r>
          <a:r>
            <a:rPr kumimoji="1" lang="ja-JP" altLang="en-US" sz="1400" b="1">
              <a:solidFill>
                <a:srgbClr val="FF0000"/>
              </a:solidFill>
              <a:latin typeface="+mn-ea"/>
              <a:ea typeface="+mn-ea"/>
            </a:rPr>
            <a:t>の場合だけでなく、過積載率</a:t>
          </a:r>
          <a:r>
            <a:rPr kumimoji="1" lang="en-US" altLang="ja-JP" sz="1400" b="1">
              <a:solidFill>
                <a:srgbClr val="FF0000"/>
              </a:solidFill>
              <a:latin typeface="+mn-ea"/>
              <a:ea typeface="+mn-ea"/>
            </a:rPr>
            <a:t>110</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120</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130</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140</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150</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160</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の場合をそれぞれ比較されていると思いますが、本様式は「</a:t>
          </a:r>
          <a:r>
            <a:rPr kumimoji="1" lang="en-US" altLang="ja-JP" sz="1400" b="1">
              <a:solidFill>
                <a:srgbClr val="FF0000"/>
              </a:solidFill>
              <a:latin typeface="+mn-ea"/>
              <a:ea typeface="+mn-ea"/>
            </a:rPr>
            <a:t>1:1</a:t>
          </a:r>
          <a:r>
            <a:rPr kumimoji="1" lang="ja-JP" altLang="en-US" sz="1400" b="1">
              <a:solidFill>
                <a:srgbClr val="FF0000"/>
              </a:solidFill>
              <a:latin typeface="+mn-ea"/>
              <a:ea typeface="+mn-ea"/>
            </a:rPr>
            <a:t>」の場合と比較をして、「</a:t>
          </a:r>
          <a:r>
            <a:rPr kumimoji="1" lang="en-US" altLang="ja-JP" sz="1400" b="1">
              <a:solidFill>
                <a:srgbClr val="FF0000"/>
              </a:solidFill>
              <a:latin typeface="+mn-ea"/>
              <a:ea typeface="+mn-ea"/>
            </a:rPr>
            <a:t>1:1</a:t>
          </a:r>
          <a:r>
            <a:rPr kumimoji="1" lang="ja-JP" altLang="en-US" sz="1400" b="1">
              <a:solidFill>
                <a:srgbClr val="FF0000"/>
              </a:solidFill>
              <a:latin typeface="+mn-ea"/>
              <a:ea typeface="+mn-ea"/>
            </a:rPr>
            <a:t>」の場合よりも「過積載」にした方が設備投資コスト </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/kWh] </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CO2</a:t>
          </a:r>
          <a:r>
            <a:rPr kumimoji="1" lang="ja-JP" altLang="en-US" sz="1400" b="1">
              <a:solidFill>
                <a:srgbClr val="FF0000"/>
              </a:solidFill>
              <a:latin typeface="+mn-ea"/>
              <a:ea typeface="+mn-ea"/>
            </a:rPr>
            <a:t>削減コスト </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/t-CO2] </a:t>
          </a:r>
          <a:r>
            <a:rPr kumimoji="1" lang="ja-JP" altLang="en-US" sz="1400" b="1">
              <a:solidFill>
                <a:srgbClr val="FF0000"/>
              </a:solidFill>
              <a:latin typeface="+mn-ea"/>
              <a:ea typeface="+mn-ea"/>
            </a:rPr>
            <a:t>がより優れていることを示していただくようになっています。</a:t>
          </a:r>
        </a:p>
      </xdr:txBody>
    </xdr:sp>
    <xdr:clientData/>
  </xdr:twoCellAnchor>
  <xdr:twoCellAnchor>
    <xdr:from>
      <xdr:col>7</xdr:col>
      <xdr:colOff>57149</xdr:colOff>
      <xdr:row>11</xdr:row>
      <xdr:rowOff>285750</xdr:rowOff>
    </xdr:from>
    <xdr:to>
      <xdr:col>17</xdr:col>
      <xdr:colOff>323850</xdr:colOff>
      <xdr:row>13</xdr:row>
      <xdr:rowOff>352425</xdr:rowOff>
    </xdr:to>
    <xdr:sp macro="" textlink="">
      <xdr:nvSpPr>
        <xdr:cNvPr id="3" name="テキスト ボックス 2">
          <a:extLst>
            <a:ext uri="{FF2B5EF4-FFF2-40B4-BE49-F238E27FC236}">
              <a16:creationId xmlns:a16="http://schemas.microsoft.com/office/drawing/2014/main" id="{CA8EF559-C52C-4A7D-8107-304B49FBE804}"/>
            </a:ext>
          </a:extLst>
        </xdr:cNvPr>
        <xdr:cNvSpPr txBox="1"/>
      </xdr:nvSpPr>
      <xdr:spPr>
        <a:xfrm>
          <a:off x="8543924" y="4029075"/>
          <a:ext cx="6362701" cy="828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「⑤年間予測発電量 </a:t>
          </a:r>
          <a:r>
            <a:rPr kumimoji="1" lang="en-US" altLang="ja-JP" sz="1400" b="1">
              <a:solidFill>
                <a:srgbClr val="FF0000"/>
              </a:solidFill>
              <a:latin typeface="+mn-ea"/>
              <a:ea typeface="+mn-ea"/>
            </a:rPr>
            <a:t>[kWh]</a:t>
          </a:r>
          <a:r>
            <a:rPr kumimoji="1" lang="ja-JP" altLang="en-US" sz="1400" b="1">
              <a:solidFill>
                <a:srgbClr val="FF0000"/>
              </a:solidFill>
              <a:latin typeface="+mn-ea"/>
              <a:ea typeface="+mn-ea"/>
            </a:rPr>
            <a:t>」の数値の根拠資料（シミュレーション結果等）を「</a:t>
          </a:r>
          <a:r>
            <a:rPr kumimoji="1" lang="en-US" altLang="ja-JP" sz="1400" b="1">
              <a:solidFill>
                <a:srgbClr val="FF0000"/>
              </a:solidFill>
              <a:latin typeface="+mn-ea"/>
              <a:ea typeface="+mn-ea"/>
            </a:rPr>
            <a:t>1:1</a:t>
          </a:r>
          <a:r>
            <a:rPr kumimoji="1" lang="ja-JP" altLang="en-US" sz="1400" b="1">
              <a:solidFill>
                <a:srgbClr val="FF0000"/>
              </a:solidFill>
              <a:latin typeface="+mn-ea"/>
              <a:ea typeface="+mn-ea"/>
            </a:rPr>
            <a:t>」の場合と「過積載」の場合について、それぞれ添付すること</a:t>
          </a:r>
        </a:p>
      </xdr:txBody>
    </xdr:sp>
    <xdr:clientData/>
  </xdr:twoCellAnchor>
  <xdr:twoCellAnchor>
    <xdr:from>
      <xdr:col>6</xdr:col>
      <xdr:colOff>590550</xdr:colOff>
      <xdr:row>4</xdr:row>
      <xdr:rowOff>209551</xdr:rowOff>
    </xdr:from>
    <xdr:to>
      <xdr:col>17</xdr:col>
      <xdr:colOff>323850</xdr:colOff>
      <xdr:row>8</xdr:row>
      <xdr:rowOff>114301</xdr:rowOff>
    </xdr:to>
    <xdr:sp macro="" textlink="">
      <xdr:nvSpPr>
        <xdr:cNvPr id="5" name="テキスト ボックス 4">
          <a:extLst>
            <a:ext uri="{FF2B5EF4-FFF2-40B4-BE49-F238E27FC236}">
              <a16:creationId xmlns:a16="http://schemas.microsoft.com/office/drawing/2014/main" id="{09C3DAB0-6016-4C1D-8164-169603AD42B3}"/>
            </a:ext>
          </a:extLst>
        </xdr:cNvPr>
        <xdr:cNvSpPr txBox="1"/>
      </xdr:nvSpPr>
      <xdr:spPr>
        <a:xfrm>
          <a:off x="8467725" y="1285876"/>
          <a:ext cx="6438900" cy="14287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過積載率</a:t>
          </a:r>
          <a:r>
            <a:rPr kumimoji="1" lang="ja-JP" altLang="en-US" sz="1400" b="1" baseline="0">
              <a:solidFill>
                <a:srgbClr val="FF0000"/>
              </a:solidFill>
              <a:latin typeface="+mn-ea"/>
              <a:ea typeface="+mn-ea"/>
            </a:rPr>
            <a:t> </a:t>
          </a:r>
          <a:r>
            <a:rPr kumimoji="1" lang="en-US" altLang="ja-JP" sz="1400" b="1">
              <a:solidFill>
                <a:srgbClr val="FF0000"/>
              </a:solidFill>
              <a:latin typeface="+mn-ea"/>
              <a:ea typeface="+mn-ea"/>
            </a:rPr>
            <a:t>[%] </a:t>
          </a:r>
          <a:r>
            <a:rPr kumimoji="1" lang="ja-JP" altLang="en-US" sz="1400" b="1">
              <a:solidFill>
                <a:srgbClr val="FF0000"/>
              </a:solidFill>
              <a:latin typeface="+mn-ea"/>
              <a:ea typeface="+mn-ea"/>
            </a:rPr>
            <a:t>が</a:t>
          </a:r>
          <a:r>
            <a:rPr kumimoji="1" lang="en-US" altLang="ja-JP" sz="1400" b="1">
              <a:solidFill>
                <a:srgbClr val="FF0000"/>
              </a:solidFill>
              <a:latin typeface="+mn-ea"/>
              <a:ea typeface="+mn-ea"/>
            </a:rPr>
            <a:t>130%</a:t>
          </a:r>
          <a:r>
            <a:rPr kumimoji="1" lang="ja-JP" altLang="en-US" sz="1400" b="1">
              <a:solidFill>
                <a:srgbClr val="FF0000"/>
              </a:solidFill>
              <a:latin typeface="+mn-ea"/>
              <a:ea typeface="+mn-ea"/>
            </a:rPr>
            <a:t>以上の場合、「</a:t>
          </a:r>
          <a:r>
            <a:rPr kumimoji="1" lang="en-US" altLang="ja-JP" sz="1400" b="1">
              <a:solidFill>
                <a:srgbClr val="FF0000"/>
              </a:solidFill>
              <a:latin typeface="+mn-ea"/>
              <a:ea typeface="+mn-ea"/>
            </a:rPr>
            <a:t>1</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1</a:t>
          </a:r>
          <a:r>
            <a:rPr kumimoji="1" lang="ja-JP" altLang="en-US" sz="1400" b="1">
              <a:solidFill>
                <a:srgbClr val="FF0000"/>
              </a:solidFill>
              <a:latin typeface="+mn-ea"/>
              <a:ea typeface="+mn-ea"/>
            </a:rPr>
            <a:t>」「過積載」の両方の欄に漏れなく記入し、太陽電池モジュールの</a:t>
          </a:r>
          <a:r>
            <a:rPr kumimoji="1" lang="en-US" altLang="ja-JP" sz="1400" b="1">
              <a:solidFill>
                <a:srgbClr val="FF0000"/>
              </a:solidFill>
              <a:latin typeface="+mn-ea"/>
              <a:ea typeface="+mn-ea"/>
            </a:rPr>
            <a:t>JIS</a:t>
          </a:r>
          <a:r>
            <a:rPr kumimoji="1" lang="ja-JP" altLang="en-US" sz="1400" b="1">
              <a:solidFill>
                <a:srgbClr val="FF0000"/>
              </a:solidFill>
              <a:latin typeface="+mn-ea"/>
              <a:ea typeface="+mn-ea"/>
            </a:rPr>
            <a:t>等に基づく公称最大出力の合計値とパワーコンディショナーの定格出力の比率（過積載率）の妥当性を示すこと</a:t>
          </a:r>
          <a:br>
            <a:rPr kumimoji="1" lang="en-US" altLang="ja-JP" sz="1400" b="1">
              <a:solidFill>
                <a:srgbClr val="FF0000"/>
              </a:solidFill>
              <a:latin typeface="+mn-ea"/>
              <a:ea typeface="+mn-ea"/>
            </a:rPr>
          </a:br>
          <a:r>
            <a:rPr kumimoji="1" lang="ja-JP" altLang="en-US" sz="1400" b="1">
              <a:solidFill>
                <a:srgbClr val="FF0000"/>
              </a:solidFill>
              <a:latin typeface="+mn-ea"/>
              <a:ea typeface="+mn-ea"/>
            </a:rPr>
            <a:t>（</a:t>
          </a:r>
          <a:r>
            <a:rPr kumimoji="1" lang="en-US" altLang="ja-JP" sz="1400" b="1">
              <a:solidFill>
                <a:srgbClr val="FF0000"/>
              </a:solidFill>
              <a:latin typeface="+mn-ea"/>
              <a:ea typeface="+mn-ea"/>
            </a:rPr>
            <a:t>130%</a:t>
          </a:r>
          <a:r>
            <a:rPr kumimoji="1" lang="ja-JP" altLang="en-US" sz="1400" b="1">
              <a:solidFill>
                <a:srgbClr val="FF0000"/>
              </a:solidFill>
              <a:latin typeface="+mn-ea"/>
              <a:ea typeface="+mn-ea"/>
            </a:rPr>
            <a:t>未満の場合、</a:t>
          </a:r>
          <a:r>
            <a:rPr kumimoji="1" lang="en-US" altLang="ja-JP" sz="1400" b="1">
              <a:solidFill>
                <a:srgbClr val="FF0000"/>
              </a:solidFill>
              <a:latin typeface="+mn-ea"/>
              <a:ea typeface="+mn-ea"/>
            </a:rPr>
            <a:t>B-4</a:t>
          </a:r>
          <a:r>
            <a:rPr kumimoji="1" lang="ja-JP" altLang="en-US" sz="1400" b="1">
              <a:solidFill>
                <a:srgbClr val="FF0000"/>
              </a:solidFill>
              <a:latin typeface="+mn-ea"/>
              <a:ea typeface="+mn-ea"/>
            </a:rPr>
            <a:t>への記入及び提出は不要）</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523873</xdr:colOff>
      <xdr:row>12</xdr:row>
      <xdr:rowOff>114300</xdr:rowOff>
    </xdr:from>
    <xdr:to>
      <xdr:col>17</xdr:col>
      <xdr:colOff>581024</xdr:colOff>
      <xdr:row>19</xdr:row>
      <xdr:rowOff>390525</xdr:rowOff>
    </xdr:to>
    <xdr:sp macro="" textlink="">
      <xdr:nvSpPr>
        <xdr:cNvPr id="2" name="テキスト ボックス 1">
          <a:extLst>
            <a:ext uri="{FF2B5EF4-FFF2-40B4-BE49-F238E27FC236}">
              <a16:creationId xmlns:a16="http://schemas.microsoft.com/office/drawing/2014/main" id="{BBF92439-EB9B-41D4-9422-10120FEA9142}"/>
            </a:ext>
          </a:extLst>
        </xdr:cNvPr>
        <xdr:cNvSpPr txBox="1"/>
      </xdr:nvSpPr>
      <xdr:spPr>
        <a:xfrm>
          <a:off x="8401048" y="4238625"/>
          <a:ext cx="6762751" cy="32099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a:t>
          </a:r>
          <a:r>
            <a:rPr kumimoji="1" lang="en-US" altLang="ja-JP" sz="1400" b="1">
              <a:solidFill>
                <a:srgbClr val="FF0000"/>
              </a:solidFill>
              <a:latin typeface="+mn-ea"/>
              <a:ea typeface="+mn-ea"/>
            </a:rPr>
            <a:t>1:1</a:t>
          </a:r>
          <a:r>
            <a:rPr kumimoji="1" lang="ja-JP" altLang="en-US" sz="1400" b="1">
              <a:solidFill>
                <a:srgbClr val="FF0000"/>
              </a:solidFill>
              <a:latin typeface="+mn-ea"/>
              <a:ea typeface="+mn-ea"/>
            </a:rPr>
            <a:t>」の場合と「過積載」の場合の比較の条件を揃えること（片方に入れた経費がもう片方には含まれていないということが無いように記入すること）</a:t>
          </a:r>
          <a:br>
            <a:rPr kumimoji="1" lang="en-US" altLang="ja-JP" sz="1400" b="1">
              <a:solidFill>
                <a:srgbClr val="FF0000"/>
              </a:solidFill>
              <a:latin typeface="+mn-ea"/>
              <a:ea typeface="+mn-ea"/>
            </a:rPr>
          </a:br>
          <a:endParaRPr kumimoji="1" lang="ja-JP" altLang="en-US" sz="1400" b="1">
            <a:solidFill>
              <a:srgbClr val="FF0000"/>
            </a:solidFill>
            <a:latin typeface="+mn-ea"/>
            <a:ea typeface="+mn-ea"/>
          </a:endParaRPr>
        </a:p>
        <a:p>
          <a:r>
            <a:rPr kumimoji="1" lang="en-US" altLang="ja-JP" sz="1400" b="1">
              <a:solidFill>
                <a:srgbClr val="FF0000"/>
              </a:solidFill>
              <a:latin typeface="+mn-ea"/>
              <a:ea typeface="+mn-ea"/>
            </a:rPr>
            <a:t>※</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1:1</a:t>
          </a:r>
          <a:r>
            <a:rPr kumimoji="1" lang="ja-JP" altLang="en-US" sz="1400" b="1">
              <a:solidFill>
                <a:srgbClr val="FF0000"/>
              </a:solidFill>
              <a:latin typeface="+mn-ea"/>
              <a:ea typeface="+mn-ea"/>
            </a:rPr>
            <a:t>」の場合の記入方法の例</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・「⑦モジュール合計額 </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「①モジュール設置枚数 </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」を「過積載」の場合より減らし、「過積載」の場合の見積書の単価から計算した金額を記入</a:t>
          </a:r>
        </a:p>
        <a:p>
          <a:r>
            <a:rPr kumimoji="1" lang="ja-JP" altLang="en-US" sz="1400" b="1">
              <a:solidFill>
                <a:srgbClr val="FF0000"/>
              </a:solidFill>
              <a:latin typeface="+mn-ea"/>
              <a:ea typeface="+mn-ea"/>
            </a:rPr>
            <a:t>・「⑧パワコン合計額 </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パワーコンディショナーの台数が変わらない想定の場合は、「過積載」の場合と同じ金額を記入</a:t>
          </a:r>
          <a:br>
            <a:rPr kumimoji="1" lang="en-US" altLang="ja-JP" sz="1400" b="1">
              <a:solidFill>
                <a:srgbClr val="FF0000"/>
              </a:solidFill>
              <a:latin typeface="+mn-ea"/>
              <a:ea typeface="+mn-ea"/>
            </a:rPr>
          </a:br>
          <a:r>
            <a:rPr kumimoji="1" lang="ja-JP" altLang="en-US" sz="1400" b="1">
              <a:solidFill>
                <a:srgbClr val="FF0000"/>
              </a:solidFill>
              <a:latin typeface="+mn-ea"/>
              <a:ea typeface="+mn-ea"/>
            </a:rPr>
            <a:t>・「⑨その他の補助対象経費 </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太陽電池モジュールの枚数の減少割合に応じて、減額した金額を記入</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67235</xdr:colOff>
      <xdr:row>8</xdr:row>
      <xdr:rowOff>114300</xdr:rowOff>
    </xdr:from>
    <xdr:to>
      <xdr:col>19</xdr:col>
      <xdr:colOff>268941</xdr:colOff>
      <xdr:row>11</xdr:row>
      <xdr:rowOff>280148</xdr:rowOff>
    </xdr:to>
    <xdr:sp macro="" textlink="">
      <xdr:nvSpPr>
        <xdr:cNvPr id="2" name="テキスト ボックス 1">
          <a:extLst>
            <a:ext uri="{FF2B5EF4-FFF2-40B4-BE49-F238E27FC236}">
              <a16:creationId xmlns:a16="http://schemas.microsoft.com/office/drawing/2014/main" id="{F1924780-1412-4E8C-81DC-AB3B03364E72}"/>
            </a:ext>
          </a:extLst>
        </xdr:cNvPr>
        <xdr:cNvSpPr txBox="1"/>
      </xdr:nvSpPr>
      <xdr:spPr>
        <a:xfrm>
          <a:off x="9239810" y="2524125"/>
          <a:ext cx="5688106" cy="131837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400" b="1">
              <a:solidFill>
                <a:srgbClr val="FF0000"/>
              </a:solidFill>
              <a:latin typeface="+mn-ea"/>
              <a:ea typeface="+mn-ea"/>
            </a:rPr>
            <a:t>(A)</a:t>
          </a:r>
          <a:br>
            <a:rPr kumimoji="1" lang="en-US" altLang="ja-JP" sz="1400" b="1">
              <a:solidFill>
                <a:srgbClr val="FF0000"/>
              </a:solidFill>
              <a:latin typeface="+mn-ea"/>
              <a:ea typeface="+mn-ea"/>
            </a:rPr>
          </a:br>
          <a:r>
            <a:rPr kumimoji="1" lang="en-US" altLang="ja-JP" sz="1400" b="1">
              <a:solidFill>
                <a:srgbClr val="FF0000"/>
              </a:solidFill>
              <a:latin typeface="+mn-ea"/>
              <a:ea typeface="+mn-ea"/>
            </a:rPr>
            <a:t>…</a:t>
          </a:r>
          <a:r>
            <a:rPr kumimoji="1" lang="ja-JP" altLang="en-US" sz="1400" b="1">
              <a:solidFill>
                <a:srgbClr val="FF0000"/>
              </a:solidFill>
              <a:latin typeface="+mn-ea"/>
              <a:ea typeface="+mn-ea"/>
            </a:rPr>
            <a:t>基本料金などを考慮して、ある月の電気料金 </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月</a:t>
          </a:r>
          <a:r>
            <a:rPr kumimoji="1" lang="en-US" altLang="ja-JP" sz="1400" b="1">
              <a:solidFill>
                <a:srgbClr val="FF0000"/>
              </a:solidFill>
              <a:latin typeface="+mn-ea"/>
              <a:ea typeface="+mn-ea"/>
            </a:rPr>
            <a:t>] </a:t>
          </a:r>
          <a:r>
            <a:rPr kumimoji="1" lang="ja-JP" altLang="en-US" sz="1400" b="1">
              <a:solidFill>
                <a:srgbClr val="FF0000"/>
              </a:solidFill>
              <a:latin typeface="+mn-ea"/>
              <a:ea typeface="+mn-ea"/>
            </a:rPr>
            <a:t>をその月の電気使用量 </a:t>
          </a:r>
          <a:r>
            <a:rPr kumimoji="1" lang="en-US" altLang="ja-JP" sz="1400" b="1">
              <a:solidFill>
                <a:srgbClr val="FF0000"/>
              </a:solidFill>
              <a:latin typeface="+mn-ea"/>
              <a:ea typeface="+mn-ea"/>
            </a:rPr>
            <a:t>[kWh/</a:t>
          </a:r>
          <a:r>
            <a:rPr kumimoji="1" lang="ja-JP" altLang="en-US" sz="1400" b="1">
              <a:solidFill>
                <a:srgbClr val="FF0000"/>
              </a:solidFill>
              <a:latin typeface="+mn-ea"/>
              <a:ea typeface="+mn-ea"/>
            </a:rPr>
            <a:t>月</a:t>
          </a:r>
          <a:r>
            <a:rPr kumimoji="1" lang="en-US" altLang="ja-JP" sz="1400" b="1">
              <a:solidFill>
                <a:srgbClr val="FF0000"/>
              </a:solidFill>
              <a:latin typeface="+mn-ea"/>
              <a:ea typeface="+mn-ea"/>
            </a:rPr>
            <a:t>] </a:t>
          </a:r>
          <a:r>
            <a:rPr kumimoji="1" lang="ja-JP" altLang="en-US" sz="1400" b="1">
              <a:solidFill>
                <a:srgbClr val="FF0000"/>
              </a:solidFill>
              <a:latin typeface="+mn-ea"/>
              <a:ea typeface="+mn-ea"/>
            </a:rPr>
            <a:t>で割った単価 </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/kWh] </a:t>
          </a:r>
          <a:r>
            <a:rPr kumimoji="1" lang="ja-JP" altLang="en-US" sz="1400" b="1">
              <a:solidFill>
                <a:srgbClr val="FF0000"/>
              </a:solidFill>
              <a:latin typeface="+mn-ea"/>
              <a:ea typeface="+mn-ea"/>
            </a:rPr>
            <a:t>を用いてもよい</a:t>
          </a:r>
        </a:p>
      </xdr:txBody>
    </xdr:sp>
    <xdr:clientData/>
  </xdr:twoCellAnchor>
  <xdr:twoCellAnchor>
    <xdr:from>
      <xdr:col>10</xdr:col>
      <xdr:colOff>40342</xdr:colOff>
      <xdr:row>12</xdr:row>
      <xdr:rowOff>163607</xdr:rowOff>
    </xdr:from>
    <xdr:to>
      <xdr:col>20</xdr:col>
      <xdr:colOff>235324</xdr:colOff>
      <xdr:row>15</xdr:row>
      <xdr:rowOff>78442</xdr:rowOff>
    </xdr:to>
    <xdr:sp macro="" textlink="">
      <xdr:nvSpPr>
        <xdr:cNvPr id="3" name="テキスト ボックス 2">
          <a:extLst>
            <a:ext uri="{FF2B5EF4-FFF2-40B4-BE49-F238E27FC236}">
              <a16:creationId xmlns:a16="http://schemas.microsoft.com/office/drawing/2014/main" id="{7F9D4C31-812A-40FB-85F2-C5F3EFC09DAD}"/>
            </a:ext>
          </a:extLst>
        </xdr:cNvPr>
        <xdr:cNvSpPr txBox="1"/>
      </xdr:nvSpPr>
      <xdr:spPr>
        <a:xfrm>
          <a:off x="9184342" y="2763372"/>
          <a:ext cx="6246158" cy="118109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400" b="1">
              <a:solidFill>
                <a:srgbClr val="FF0000"/>
              </a:solidFill>
              <a:latin typeface="+mn-ea"/>
              <a:ea typeface="+mn-ea"/>
            </a:rPr>
            <a:t>(B)(E)</a:t>
          </a:r>
          <a:br>
            <a:rPr kumimoji="1" lang="en-US" altLang="ja-JP" sz="1400" b="1">
              <a:solidFill>
                <a:srgbClr val="FF0000"/>
              </a:solidFill>
              <a:latin typeface="+mn-ea"/>
              <a:ea typeface="+mn-ea"/>
            </a:rPr>
          </a:br>
          <a:r>
            <a:rPr kumimoji="1" lang="en-US" altLang="ja-JP" sz="1400" b="1">
              <a:solidFill>
                <a:srgbClr val="FF0000"/>
              </a:solidFill>
              <a:latin typeface="+mn-ea"/>
              <a:ea typeface="+mn-ea"/>
            </a:rPr>
            <a:t>…</a:t>
          </a:r>
          <a:r>
            <a:rPr kumimoji="1" lang="ja-JP" altLang="en-US" sz="1400" b="1">
              <a:solidFill>
                <a:srgbClr val="FF0000"/>
              </a:solidFill>
              <a:latin typeface="+mn-ea"/>
              <a:ea typeface="+mn-ea"/>
            </a:rPr>
            <a:t>②・③・⑤・⑥事業の場合、</a:t>
          </a:r>
          <a:r>
            <a:rPr kumimoji="1" lang="en-US" altLang="ja-JP" sz="1400" b="1">
              <a:solidFill>
                <a:srgbClr val="FF0000"/>
              </a:solidFill>
              <a:latin typeface="+mn-ea"/>
              <a:ea typeface="+mn-ea"/>
            </a:rPr>
            <a:t>(B) </a:t>
          </a:r>
          <a:r>
            <a:rPr kumimoji="1" lang="ja-JP" altLang="en-US" sz="1400" b="1">
              <a:solidFill>
                <a:srgbClr val="FF0000"/>
              </a:solidFill>
              <a:latin typeface="+mn-ea"/>
              <a:ea typeface="+mn-ea"/>
            </a:rPr>
            <a:t>には </a:t>
          </a:r>
          <a:r>
            <a:rPr kumimoji="1" lang="en-US" altLang="ja-JP" sz="1400" b="1">
              <a:solidFill>
                <a:srgbClr val="FF0000"/>
              </a:solidFill>
              <a:latin typeface="+mn-ea"/>
              <a:ea typeface="+mn-ea"/>
            </a:rPr>
            <a:t>(A)</a:t>
          </a:r>
          <a:r>
            <a:rPr kumimoji="1" lang="ja-JP" altLang="en-US" sz="1400" b="1" baseline="0">
              <a:solidFill>
                <a:srgbClr val="FF0000"/>
              </a:solidFill>
              <a:latin typeface="+mn-ea"/>
              <a:ea typeface="+mn-ea"/>
            </a:rPr>
            <a:t> と同じ単価が自動入力される</a:t>
          </a:r>
          <a:br>
            <a:rPr kumimoji="1" lang="en-US" altLang="ja-JP" sz="1400" b="1" baseline="0">
              <a:solidFill>
                <a:srgbClr val="FF0000"/>
              </a:solidFill>
              <a:latin typeface="+mn-ea"/>
              <a:ea typeface="+mn-ea"/>
            </a:rPr>
          </a:br>
          <a:r>
            <a:rPr kumimoji="1" lang="en-US" altLang="ja-JP" sz="1400" b="1" baseline="0">
              <a:solidFill>
                <a:srgbClr val="FF0000"/>
              </a:solidFill>
              <a:latin typeface="+mn-ea"/>
              <a:ea typeface="+mn-ea"/>
            </a:rPr>
            <a:t>…</a:t>
          </a:r>
          <a:r>
            <a:rPr kumimoji="1" lang="ja-JP" altLang="en-US" sz="1400" b="1" baseline="0">
              <a:solidFill>
                <a:srgbClr val="FF0000"/>
              </a:solidFill>
              <a:latin typeface="+mn-ea"/>
              <a:ea typeface="+mn-ea"/>
            </a:rPr>
            <a:t>①・④事業の場合、必要に応じて数式を削除・修正すること</a:t>
          </a:r>
          <a:endParaRPr kumimoji="1" lang="ja-JP" altLang="en-US" sz="1400" b="1">
            <a:solidFill>
              <a:srgbClr val="FF0000"/>
            </a:solidFill>
            <a:latin typeface="+mn-ea"/>
            <a:ea typeface="+mn-ea"/>
          </a:endParaRPr>
        </a:p>
      </xdr:txBody>
    </xdr:sp>
    <xdr:clientData/>
  </xdr:twoCellAnchor>
  <xdr:twoCellAnchor>
    <xdr:from>
      <xdr:col>10</xdr:col>
      <xdr:colOff>33617</xdr:colOff>
      <xdr:row>15</xdr:row>
      <xdr:rowOff>358589</xdr:rowOff>
    </xdr:from>
    <xdr:to>
      <xdr:col>21</xdr:col>
      <xdr:colOff>67234</xdr:colOff>
      <xdr:row>20</xdr:row>
      <xdr:rowOff>22412</xdr:rowOff>
    </xdr:to>
    <xdr:sp macro="" textlink="">
      <xdr:nvSpPr>
        <xdr:cNvPr id="5" name="テキスト ボックス 4">
          <a:extLst>
            <a:ext uri="{FF2B5EF4-FFF2-40B4-BE49-F238E27FC236}">
              <a16:creationId xmlns:a16="http://schemas.microsoft.com/office/drawing/2014/main" id="{F8B59CEB-840F-4AA9-91CA-DC6EDA21F9A5}"/>
            </a:ext>
          </a:extLst>
        </xdr:cNvPr>
        <xdr:cNvSpPr txBox="1"/>
      </xdr:nvSpPr>
      <xdr:spPr>
        <a:xfrm>
          <a:off x="9177617" y="4896971"/>
          <a:ext cx="6689911" cy="149038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400" b="1">
              <a:solidFill>
                <a:srgbClr val="FF0000"/>
              </a:solidFill>
              <a:latin typeface="+mn-ea"/>
              <a:ea typeface="+mn-ea"/>
            </a:rPr>
            <a:t>(D)</a:t>
          </a:r>
          <a:br>
            <a:rPr kumimoji="1" lang="en-US" altLang="ja-JP" sz="1400" b="1">
              <a:solidFill>
                <a:srgbClr val="FF0000"/>
              </a:solidFill>
              <a:latin typeface="+mn-ea"/>
              <a:ea typeface="+mn-ea"/>
            </a:rPr>
          </a:br>
          <a:r>
            <a:rPr kumimoji="1" lang="en-US" altLang="ja-JP" sz="1400" b="1">
              <a:solidFill>
                <a:srgbClr val="FF0000"/>
              </a:solidFill>
              <a:latin typeface="+mn-ea"/>
              <a:ea typeface="+mn-ea"/>
            </a:rPr>
            <a:t>…</a:t>
          </a:r>
          <a:r>
            <a:rPr kumimoji="1" lang="ja-JP" altLang="en-US" sz="1400" b="1">
              <a:solidFill>
                <a:srgbClr val="FF0000"/>
              </a:solidFill>
              <a:latin typeface="+mn-ea"/>
              <a:ea typeface="+mn-ea"/>
            </a:rPr>
            <a:t>②・③・⑤・⑥事業の場合、</a:t>
          </a:r>
          <a:r>
            <a:rPr kumimoji="1" lang="en-US" altLang="ja-JP" sz="1400" b="1">
              <a:solidFill>
                <a:srgbClr val="FF0000"/>
              </a:solidFill>
              <a:latin typeface="+mn-ea"/>
              <a:ea typeface="+mn-ea"/>
            </a:rPr>
            <a:t>"0"</a:t>
          </a:r>
          <a:r>
            <a:rPr kumimoji="1" lang="ja-JP" altLang="en-US" sz="1400" b="1">
              <a:solidFill>
                <a:srgbClr val="FF0000"/>
              </a:solidFill>
              <a:latin typeface="+mn-ea"/>
              <a:ea typeface="+mn-ea"/>
            </a:rPr>
            <a:t>が自動入力される。</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保守管理費用を外注予定の場合は、</a:t>
          </a:r>
          <a:r>
            <a:rPr kumimoji="1" lang="en-US" altLang="ja-JP" sz="1400" b="1">
              <a:solidFill>
                <a:srgbClr val="FF0000"/>
              </a:solidFill>
              <a:latin typeface="+mn-ea"/>
              <a:ea typeface="+mn-ea"/>
            </a:rPr>
            <a:t>1</a:t>
          </a:r>
          <a:r>
            <a:rPr kumimoji="1" lang="ja-JP" altLang="en-US" sz="1400" b="1">
              <a:solidFill>
                <a:srgbClr val="FF0000"/>
              </a:solidFill>
              <a:latin typeface="+mn-ea"/>
              <a:ea typeface="+mn-ea"/>
            </a:rPr>
            <a:t>年あたりの金額を手入力すること</a:t>
          </a:r>
          <a:br>
            <a:rPr kumimoji="1" lang="en-US" altLang="ja-JP" sz="1400" b="1" baseline="0">
              <a:solidFill>
                <a:srgbClr val="FF0000"/>
              </a:solidFill>
              <a:latin typeface="+mn-ea"/>
              <a:ea typeface="+mn-ea"/>
            </a:rPr>
          </a:br>
          <a:r>
            <a:rPr kumimoji="1" lang="en-US" altLang="ja-JP" sz="1400" b="1" baseline="0">
              <a:solidFill>
                <a:srgbClr val="FF0000"/>
              </a:solidFill>
              <a:latin typeface="+mn-ea"/>
              <a:ea typeface="+mn-ea"/>
            </a:rPr>
            <a:t>…</a:t>
          </a:r>
          <a:r>
            <a:rPr kumimoji="1" lang="ja-JP" altLang="en-US" sz="1400" b="1" baseline="0">
              <a:solidFill>
                <a:srgbClr val="FF0000"/>
              </a:solidFill>
              <a:latin typeface="+mn-ea"/>
              <a:ea typeface="+mn-ea"/>
            </a:rPr>
            <a:t>①・④事業の場合、</a:t>
          </a:r>
          <a:r>
            <a:rPr kumimoji="1" lang="en-US" altLang="ja-JP" sz="1400" b="1" baseline="0">
              <a:solidFill>
                <a:srgbClr val="FF0000"/>
              </a:solidFill>
              <a:latin typeface="+mn-ea"/>
              <a:ea typeface="+mn-ea"/>
            </a:rPr>
            <a:t>"0"</a:t>
          </a:r>
          <a:r>
            <a:rPr kumimoji="1" lang="ja-JP" altLang="en-US" sz="1400" b="1" baseline="0">
              <a:solidFill>
                <a:srgbClr val="FF0000"/>
              </a:solidFill>
              <a:latin typeface="+mn-ea"/>
              <a:ea typeface="+mn-ea"/>
            </a:rPr>
            <a:t>が自動入力される</a:t>
          </a:r>
          <a:endParaRPr kumimoji="1" lang="ja-JP" altLang="en-US" sz="1400" b="1">
            <a:solidFill>
              <a:srgbClr val="FF0000"/>
            </a:solidFill>
            <a:latin typeface="+mn-ea"/>
            <a:ea typeface="+mn-ea"/>
          </a:endParaRPr>
        </a:p>
      </xdr:txBody>
    </xdr:sp>
    <xdr:clientData/>
  </xdr:twoCellAnchor>
  <xdr:twoCellAnchor>
    <xdr:from>
      <xdr:col>10</xdr:col>
      <xdr:colOff>57149</xdr:colOff>
      <xdr:row>6</xdr:row>
      <xdr:rowOff>171450</xdr:rowOff>
    </xdr:from>
    <xdr:to>
      <xdr:col>20</xdr:col>
      <xdr:colOff>104774</xdr:colOff>
      <xdr:row>7</xdr:row>
      <xdr:rowOff>400050</xdr:rowOff>
    </xdr:to>
    <xdr:sp macro="" textlink="">
      <xdr:nvSpPr>
        <xdr:cNvPr id="6" name="テキスト ボックス 5">
          <a:extLst>
            <a:ext uri="{FF2B5EF4-FFF2-40B4-BE49-F238E27FC236}">
              <a16:creationId xmlns:a16="http://schemas.microsoft.com/office/drawing/2014/main" id="{CC957832-8B47-49A3-8924-FE3CD0A8EBEE}"/>
            </a:ext>
          </a:extLst>
        </xdr:cNvPr>
        <xdr:cNvSpPr txBox="1"/>
      </xdr:nvSpPr>
      <xdr:spPr>
        <a:xfrm>
          <a:off x="9229724" y="2105025"/>
          <a:ext cx="6143625" cy="4667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「別の方法で算定する」を選択した場合でも、</a:t>
          </a:r>
          <a:r>
            <a:rPr kumimoji="1" lang="en-US" altLang="ja-JP" sz="1400" b="1">
              <a:solidFill>
                <a:srgbClr val="FF0000"/>
              </a:solidFill>
              <a:latin typeface="+mn-ea"/>
              <a:ea typeface="+mn-ea"/>
            </a:rPr>
            <a:t>(A)(E) </a:t>
          </a:r>
          <a:r>
            <a:rPr kumimoji="1" lang="ja-JP" altLang="en-US" sz="1400" b="1">
              <a:solidFill>
                <a:srgbClr val="FF0000"/>
              </a:solidFill>
              <a:latin typeface="+mn-ea"/>
              <a:ea typeface="+mn-ea"/>
            </a:rPr>
            <a:t>には記入すること</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57149</xdr:colOff>
      <xdr:row>9</xdr:row>
      <xdr:rowOff>590550</xdr:rowOff>
    </xdr:from>
    <xdr:to>
      <xdr:col>17</xdr:col>
      <xdr:colOff>361950</xdr:colOff>
      <xdr:row>12</xdr:row>
      <xdr:rowOff>542925</xdr:rowOff>
    </xdr:to>
    <xdr:sp macro="" textlink="">
      <xdr:nvSpPr>
        <xdr:cNvPr id="2" name="テキスト ボックス 1">
          <a:extLst>
            <a:ext uri="{FF2B5EF4-FFF2-40B4-BE49-F238E27FC236}">
              <a16:creationId xmlns:a16="http://schemas.microsoft.com/office/drawing/2014/main" id="{B128FC3C-841A-44F8-BA4B-9E82024A39E8}"/>
            </a:ext>
          </a:extLst>
        </xdr:cNvPr>
        <xdr:cNvSpPr txBox="1"/>
      </xdr:nvSpPr>
      <xdr:spPr>
        <a:xfrm>
          <a:off x="6838949" y="4286250"/>
          <a:ext cx="6153151" cy="2114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400" b="1">
              <a:solidFill>
                <a:srgbClr val="FF0000"/>
              </a:solidFill>
              <a:latin typeface="+mn-ea"/>
              <a:ea typeface="+mn-ea"/>
            </a:rPr>
            <a:t>〈</a:t>
          </a:r>
          <a:r>
            <a:rPr kumimoji="1" lang="ja-JP" altLang="en-US" sz="1400" b="1">
              <a:solidFill>
                <a:srgbClr val="FF0000"/>
              </a:solidFill>
              <a:latin typeface="+mn-ea"/>
              <a:ea typeface="+mn-ea"/>
            </a:rPr>
            <a:t>安全率</a:t>
          </a:r>
          <a:r>
            <a:rPr kumimoji="1" lang="en-US" altLang="ja-JP" sz="1400" b="1">
              <a:solidFill>
                <a:srgbClr val="FF0000"/>
              </a:solidFill>
              <a:latin typeface="+mn-ea"/>
              <a:ea typeface="+mn-ea"/>
            </a:rPr>
            <a:t>〉</a:t>
          </a:r>
        </a:p>
        <a:p>
          <a:r>
            <a:rPr kumimoji="1" lang="ja-JP" altLang="en-US" sz="1400" b="1">
              <a:solidFill>
                <a:srgbClr val="FF0000"/>
              </a:solidFill>
              <a:latin typeface="+mn-ea"/>
              <a:ea typeface="+mn-ea"/>
            </a:rPr>
            <a:t>・太陽光発電設備の想定発電量と実際の発電量の乖離が予想される場合、差異がなるべく小さくなるように、太陽光発電設備の設置場所の地理的（影の発生など）、気象的条件、経年劣化などを考慮して、乗じる数値</a:t>
          </a:r>
        </a:p>
        <a:p>
          <a:r>
            <a:rPr kumimoji="1" lang="ja-JP" altLang="en-US" sz="1400" b="1">
              <a:solidFill>
                <a:srgbClr val="FF0000"/>
              </a:solidFill>
              <a:latin typeface="+mn-ea"/>
              <a:ea typeface="+mn-ea"/>
            </a:rPr>
            <a:t>・太陽光発電設備の想定発電量のシミュレーションで考慮されている場合は安全率は</a:t>
          </a:r>
          <a:r>
            <a:rPr kumimoji="1" lang="en-US" altLang="ja-JP" sz="1400" b="1">
              <a:solidFill>
                <a:srgbClr val="FF0000"/>
              </a:solidFill>
              <a:latin typeface="+mn-ea"/>
              <a:ea typeface="+mn-ea"/>
            </a:rPr>
            <a:t>1</a:t>
          </a:r>
          <a:r>
            <a:rPr kumimoji="1" lang="ja-JP" altLang="en-US" sz="1400" b="1">
              <a:solidFill>
                <a:srgbClr val="FF0000"/>
              </a:solidFill>
              <a:latin typeface="+mn-ea"/>
              <a:ea typeface="+mn-ea"/>
            </a:rPr>
            <a:t>として、「考え方」の欄にその旨を記入すること</a:t>
          </a:r>
        </a:p>
      </xdr:txBody>
    </xdr:sp>
    <xdr:clientData/>
  </xdr:twoCellAnchor>
  <xdr:twoCellAnchor>
    <xdr:from>
      <xdr:col>8</xdr:col>
      <xdr:colOff>57149</xdr:colOff>
      <xdr:row>6</xdr:row>
      <xdr:rowOff>85726</xdr:rowOff>
    </xdr:from>
    <xdr:to>
      <xdr:col>17</xdr:col>
      <xdr:colOff>361950</xdr:colOff>
      <xdr:row>7</xdr:row>
      <xdr:rowOff>171449</xdr:rowOff>
    </xdr:to>
    <xdr:sp macro="" textlink="">
      <xdr:nvSpPr>
        <xdr:cNvPr id="3" name="テキスト ボックス 2">
          <a:extLst>
            <a:ext uri="{FF2B5EF4-FFF2-40B4-BE49-F238E27FC236}">
              <a16:creationId xmlns:a16="http://schemas.microsoft.com/office/drawing/2014/main" id="{97DFD540-09FE-4CAE-9726-9C0770D48680}"/>
            </a:ext>
          </a:extLst>
        </xdr:cNvPr>
        <xdr:cNvSpPr txBox="1"/>
      </xdr:nvSpPr>
      <xdr:spPr>
        <a:xfrm>
          <a:off x="6838949" y="1895476"/>
          <a:ext cx="6153151" cy="71437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・業種に基づく「法定耐用年数」を用いる場合、根拠資料を添付すること（税理士等に確認すること）</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123826</xdr:colOff>
      <xdr:row>10</xdr:row>
      <xdr:rowOff>142874</xdr:rowOff>
    </xdr:from>
    <xdr:to>
      <xdr:col>14</xdr:col>
      <xdr:colOff>571500</xdr:colOff>
      <xdr:row>15</xdr:row>
      <xdr:rowOff>85725</xdr:rowOff>
    </xdr:to>
    <xdr:sp macro="" textlink="">
      <xdr:nvSpPr>
        <xdr:cNvPr id="2" name="テキスト ボックス 1">
          <a:extLst>
            <a:ext uri="{FF2B5EF4-FFF2-40B4-BE49-F238E27FC236}">
              <a16:creationId xmlns:a16="http://schemas.microsoft.com/office/drawing/2014/main" id="{C0FBAE20-30D6-4664-B07D-CDCDE365F242}"/>
            </a:ext>
          </a:extLst>
        </xdr:cNvPr>
        <xdr:cNvSpPr txBox="1"/>
      </xdr:nvSpPr>
      <xdr:spPr>
        <a:xfrm>
          <a:off x="6972301" y="3038474"/>
          <a:ext cx="4648199" cy="11811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初めに</a:t>
          </a:r>
          <a:r>
            <a:rPr kumimoji="1" lang="en-US" altLang="ja-JP" sz="1600" b="1">
              <a:solidFill>
                <a:srgbClr val="FF0000"/>
              </a:solidFill>
            </a:rPr>
            <a:t>C-2</a:t>
          </a:r>
          <a:r>
            <a:rPr kumimoji="1" lang="ja-JP" altLang="en-US" sz="1600" b="1">
              <a:solidFill>
                <a:srgbClr val="FF0000"/>
              </a:solidFill>
            </a:rPr>
            <a:t>「経費内訳表」を完成させてください。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補助対象経費」などが</a:t>
          </a:r>
          <a:r>
            <a:rPr kumimoji="1" lang="ja-JP" altLang="en-US" sz="1600" b="1">
              <a:solidFill>
                <a:srgbClr val="FF0000"/>
              </a:solidFill>
            </a:rPr>
            <a:t>自動で入力されます。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BBBA0B-0F32-403A-8AF8-74295C09F23F}">
  <sheetPr>
    <tabColor rgb="FFFF0000"/>
  </sheetPr>
  <dimension ref="A1:AB479"/>
  <sheetViews>
    <sheetView showGridLines="0" tabSelected="1" view="pageBreakPreview" zoomScale="115" zoomScaleNormal="100" zoomScaleSheetLayoutView="115" workbookViewId="0"/>
  </sheetViews>
  <sheetFormatPr defaultColWidth="0" defaultRowHeight="16.5" zeroHeight="1"/>
  <cols>
    <col min="1" max="1" width="1.140625" style="499" customWidth="1"/>
    <col min="2" max="27" width="3.7109375" style="499" customWidth="1"/>
    <col min="28" max="28" width="3.7109375" style="499" hidden="1" customWidth="1"/>
    <col min="29" max="16384" width="9.140625" style="499" hidden="1"/>
  </cols>
  <sheetData>
    <row r="1" spans="2:25"/>
    <row r="2" spans="2:25">
      <c r="B2" s="1153" t="s">
        <v>2864</v>
      </c>
      <c r="C2" s="1154"/>
      <c r="D2" s="1154"/>
      <c r="E2" s="1154"/>
      <c r="F2" s="1154"/>
      <c r="G2" s="1154"/>
      <c r="H2" s="1154"/>
      <c r="I2" s="1154"/>
    </row>
    <row r="3" spans="2:25">
      <c r="B3" s="462"/>
    </row>
    <row r="4" spans="2:25">
      <c r="B4" s="493"/>
      <c r="R4" s="924"/>
      <c r="S4" s="925" t="s">
        <v>2592</v>
      </c>
      <c r="T4" s="501"/>
      <c r="U4" t="s">
        <v>209</v>
      </c>
      <c r="V4" s="501"/>
      <c r="W4" t="s">
        <v>2591</v>
      </c>
      <c r="X4" s="501"/>
      <c r="Y4" t="s">
        <v>2590</v>
      </c>
    </row>
    <row r="5" spans="2:25">
      <c r="B5" s="462"/>
    </row>
    <row r="6" spans="2:25">
      <c r="B6" s="1155" t="s">
        <v>2597</v>
      </c>
      <c r="C6" s="1155"/>
      <c r="D6" s="1155"/>
      <c r="E6" s="1155"/>
      <c r="F6" s="1155"/>
      <c r="G6" s="1155"/>
      <c r="H6" s="1155"/>
      <c r="I6" s="1155"/>
      <c r="J6" s="1155"/>
      <c r="K6" s="1155"/>
      <c r="L6" s="1155"/>
      <c r="M6" s="1155"/>
    </row>
    <row r="7" spans="2:25">
      <c r="B7" s="1155" t="s">
        <v>2596</v>
      </c>
      <c r="C7" s="1155"/>
      <c r="D7" s="1155"/>
      <c r="E7" s="1155"/>
      <c r="F7" s="1155"/>
      <c r="G7" s="1155"/>
      <c r="H7" s="1155"/>
      <c r="I7" s="1155"/>
      <c r="J7" s="1155"/>
      <c r="K7" s="1155"/>
      <c r="L7" s="1155"/>
      <c r="M7" s="1155"/>
    </row>
    <row r="8" spans="2:25">
      <c r="B8" s="462"/>
    </row>
    <row r="9" spans="2:25" ht="16.5" customHeight="1">
      <c r="B9" s="463"/>
      <c r="H9" s="503" t="s">
        <v>2865</v>
      </c>
      <c r="J9" s="1144" t="s">
        <v>2636</v>
      </c>
      <c r="K9" s="1144"/>
      <c r="L9" s="1144"/>
      <c r="M9" s="502"/>
      <c r="N9" s="1149"/>
      <c r="O9" s="1149"/>
      <c r="P9" s="1149"/>
      <c r="Q9" s="1149"/>
      <c r="R9" s="1149"/>
      <c r="S9" s="1149"/>
      <c r="T9" s="1149"/>
      <c r="U9" s="1149"/>
      <c r="V9" s="1149"/>
      <c r="W9" s="1149"/>
      <c r="X9" s="1149"/>
      <c r="Y9" s="500"/>
    </row>
    <row r="10" spans="2:25">
      <c r="B10" s="464"/>
      <c r="H10" s="503"/>
      <c r="N10" s="1149"/>
      <c r="O10" s="1149"/>
      <c r="P10" s="1149"/>
      <c r="Q10" s="1149"/>
      <c r="R10" s="1149"/>
      <c r="S10" s="1149"/>
      <c r="T10" s="1149"/>
      <c r="U10" s="1149"/>
      <c r="V10" s="1149"/>
      <c r="W10" s="1149"/>
      <c r="X10" s="1149"/>
      <c r="Y10" s="500"/>
    </row>
    <row r="11" spans="2:25" ht="16.5" customHeight="1">
      <c r="B11" s="463"/>
      <c r="H11" s="503"/>
      <c r="J11" s="1144" t="s">
        <v>2595</v>
      </c>
      <c r="K11" s="1144"/>
      <c r="L11" s="1144"/>
      <c r="M11" s="502"/>
      <c r="N11" s="1145"/>
      <c r="O11" s="1145"/>
      <c r="P11" s="1145"/>
      <c r="Q11" s="1145"/>
      <c r="R11" s="1145"/>
      <c r="S11" s="1145"/>
      <c r="T11" s="1145"/>
      <c r="U11" s="1145"/>
      <c r="V11" s="1145"/>
      <c r="W11" s="1145"/>
      <c r="X11" s="1145"/>
    </row>
    <row r="12" spans="2:25" ht="16.5" customHeight="1">
      <c r="B12" s="463"/>
      <c r="H12" s="503"/>
      <c r="J12" s="1146" t="s">
        <v>2634</v>
      </c>
      <c r="K12" s="1147"/>
      <c r="L12" s="1147"/>
      <c r="M12" s="502"/>
      <c r="N12" s="1145"/>
      <c r="O12" s="1145"/>
      <c r="P12" s="1145"/>
      <c r="Q12" s="1145"/>
      <c r="R12" s="1145"/>
      <c r="S12" s="1145"/>
      <c r="T12" s="1145"/>
      <c r="U12" s="1145"/>
      <c r="V12" s="1145"/>
      <c r="W12" s="1145"/>
      <c r="X12" s="1145"/>
    </row>
    <row r="13" spans="2:25" ht="16.5" customHeight="1">
      <c r="B13" s="463"/>
      <c r="H13" s="503"/>
      <c r="J13" s="1146" t="s">
        <v>2635</v>
      </c>
      <c r="K13" s="1147"/>
      <c r="L13" s="1147"/>
      <c r="M13" s="502"/>
      <c r="N13" s="1145"/>
      <c r="O13" s="1145"/>
      <c r="P13" s="1145"/>
      <c r="Q13" s="1145"/>
      <c r="R13" s="1145"/>
      <c r="S13" s="499" t="s">
        <v>2594</v>
      </c>
      <c r="T13" s="502"/>
      <c r="U13" s="502"/>
      <c r="V13" s="502"/>
      <c r="W13" s="502"/>
      <c r="X13" s="502"/>
    </row>
    <row r="14" spans="2:25" s="931" customFormat="1" ht="16.5" customHeight="1">
      <c r="B14" s="463"/>
      <c r="H14" s="503"/>
      <c r="J14" s="928"/>
      <c r="K14" s="929"/>
      <c r="L14" s="929"/>
      <c r="M14" s="502"/>
      <c r="N14"/>
      <c r="O14" s="930"/>
      <c r="P14" s="930"/>
      <c r="Q14" s="930"/>
      <c r="R14" s="930"/>
      <c r="T14" s="502"/>
      <c r="U14" s="502"/>
      <c r="V14" s="502"/>
      <c r="W14" s="502"/>
      <c r="X14" s="502"/>
    </row>
    <row r="15" spans="2:25" s="931" customFormat="1" ht="16.5" customHeight="1">
      <c r="B15" s="463"/>
      <c r="H15" s="503" t="s">
        <v>2866</v>
      </c>
      <c r="J15" s="1144" t="s">
        <v>2636</v>
      </c>
      <c r="K15" s="1144"/>
      <c r="L15" s="1144"/>
      <c r="M15" s="502"/>
      <c r="N15" s="1149"/>
      <c r="O15" s="1149"/>
      <c r="P15" s="1149"/>
      <c r="Q15" s="1149"/>
      <c r="R15" s="1149"/>
      <c r="S15" s="1149"/>
      <c r="T15" s="1149"/>
      <c r="U15" s="1149"/>
      <c r="V15" s="1149"/>
      <c r="W15" s="1149"/>
      <c r="X15" s="1149"/>
      <c r="Y15" s="926"/>
    </row>
    <row r="16" spans="2:25" s="931" customFormat="1">
      <c r="B16" s="464"/>
      <c r="H16" s="503"/>
      <c r="N16" s="1149"/>
      <c r="O16" s="1149"/>
      <c r="P16" s="1149"/>
      <c r="Q16" s="1149"/>
      <c r="R16" s="1149"/>
      <c r="S16" s="1149"/>
      <c r="T16" s="1149"/>
      <c r="U16" s="1149"/>
      <c r="V16" s="1149"/>
      <c r="W16" s="1149"/>
      <c r="X16" s="1149"/>
      <c r="Y16" s="926"/>
    </row>
    <row r="17" spans="2:25" s="931" customFormat="1" ht="16.5" customHeight="1">
      <c r="B17" s="463"/>
      <c r="H17" s="503"/>
      <c r="J17" s="1144" t="s">
        <v>2595</v>
      </c>
      <c r="K17" s="1144"/>
      <c r="L17" s="1144"/>
      <c r="M17" s="502"/>
      <c r="N17" s="1145"/>
      <c r="O17" s="1145"/>
      <c r="P17" s="1145"/>
      <c r="Q17" s="1145"/>
      <c r="R17" s="1145"/>
      <c r="S17" s="1145"/>
      <c r="T17" s="1145"/>
      <c r="U17" s="1145"/>
      <c r="V17" s="1145"/>
      <c r="W17" s="1145"/>
      <c r="X17" s="1145"/>
    </row>
    <row r="18" spans="2:25" s="931" customFormat="1" ht="16.5" customHeight="1">
      <c r="B18" s="463"/>
      <c r="H18" s="503"/>
      <c r="J18" s="1146" t="s">
        <v>2634</v>
      </c>
      <c r="K18" s="1147"/>
      <c r="L18" s="1147"/>
      <c r="M18" s="502"/>
      <c r="N18" s="1145"/>
      <c r="O18" s="1145"/>
      <c r="P18" s="1145"/>
      <c r="Q18" s="1145"/>
      <c r="R18" s="1145"/>
      <c r="S18" s="1145"/>
      <c r="T18" s="1145"/>
      <c r="U18" s="1145"/>
      <c r="V18" s="1145"/>
      <c r="W18" s="1145"/>
      <c r="X18" s="1145"/>
    </row>
    <row r="19" spans="2:25" s="931" customFormat="1" ht="16.5" customHeight="1">
      <c r="B19" s="463"/>
      <c r="H19" s="503"/>
      <c r="J19" s="1146" t="s">
        <v>2635</v>
      </c>
      <c r="K19" s="1147"/>
      <c r="L19" s="1147"/>
      <c r="M19" s="502"/>
      <c r="N19" s="1145"/>
      <c r="O19" s="1145"/>
      <c r="P19" s="1145"/>
      <c r="Q19" s="1145"/>
      <c r="R19" s="1145"/>
      <c r="S19" s="931" t="s">
        <v>2594</v>
      </c>
      <c r="T19" s="502"/>
      <c r="U19" s="502"/>
      <c r="V19" s="502"/>
      <c r="W19" s="502"/>
      <c r="X19" s="502"/>
    </row>
    <row r="20" spans="2:25" s="931" customFormat="1" ht="16.5" customHeight="1">
      <c r="B20" s="463"/>
      <c r="H20" s="503"/>
      <c r="J20" s="928"/>
      <c r="K20" s="929"/>
      <c r="L20" s="929"/>
      <c r="M20" s="502"/>
      <c r="N20"/>
      <c r="O20" s="930"/>
      <c r="P20" s="930"/>
      <c r="Q20" s="930"/>
      <c r="R20" s="930"/>
      <c r="T20" s="502"/>
      <c r="U20" s="502"/>
      <c r="V20" s="502"/>
      <c r="W20" s="502"/>
      <c r="X20" s="502"/>
    </row>
    <row r="21" spans="2:25" s="931" customFormat="1" ht="16.5" customHeight="1">
      <c r="B21" s="463"/>
      <c r="H21" s="503" t="s">
        <v>2866</v>
      </c>
      <c r="J21" s="1144" t="s">
        <v>2636</v>
      </c>
      <c r="K21" s="1144"/>
      <c r="L21" s="1144"/>
      <c r="M21" s="502"/>
      <c r="N21" s="1149"/>
      <c r="O21" s="1149"/>
      <c r="P21" s="1149"/>
      <c r="Q21" s="1149"/>
      <c r="R21" s="1149"/>
      <c r="S21" s="1149"/>
      <c r="T21" s="1149"/>
      <c r="U21" s="1149"/>
      <c r="V21" s="1149"/>
      <c r="W21" s="1149"/>
      <c r="X21" s="1149"/>
      <c r="Y21" s="926"/>
    </row>
    <row r="22" spans="2:25" s="931" customFormat="1">
      <c r="B22" s="464"/>
      <c r="N22" s="1149"/>
      <c r="O22" s="1149"/>
      <c r="P22" s="1149"/>
      <c r="Q22" s="1149"/>
      <c r="R22" s="1149"/>
      <c r="S22" s="1149"/>
      <c r="T22" s="1149"/>
      <c r="U22" s="1149"/>
      <c r="V22" s="1149"/>
      <c r="W22" s="1149"/>
      <c r="X22" s="1149"/>
      <c r="Y22" s="926"/>
    </row>
    <row r="23" spans="2:25" s="931" customFormat="1" ht="16.5" customHeight="1">
      <c r="B23" s="463"/>
      <c r="J23" s="1144" t="s">
        <v>2595</v>
      </c>
      <c r="K23" s="1144"/>
      <c r="L23" s="1144"/>
      <c r="M23" s="502"/>
      <c r="N23" s="1145"/>
      <c r="O23" s="1145"/>
      <c r="P23" s="1145"/>
      <c r="Q23" s="1145"/>
      <c r="R23" s="1145"/>
      <c r="S23" s="1145"/>
      <c r="T23" s="1145"/>
      <c r="U23" s="1145"/>
      <c r="V23" s="1145"/>
      <c r="W23" s="1145"/>
      <c r="X23" s="1145"/>
    </row>
    <row r="24" spans="2:25" s="931" customFormat="1" ht="16.5" customHeight="1">
      <c r="B24" s="463"/>
      <c r="J24" s="1146" t="s">
        <v>2634</v>
      </c>
      <c r="K24" s="1147"/>
      <c r="L24" s="1147"/>
      <c r="M24" s="502"/>
      <c r="N24" s="1145"/>
      <c r="O24" s="1145"/>
      <c r="P24" s="1145"/>
      <c r="Q24" s="1145"/>
      <c r="R24" s="1145"/>
      <c r="S24" s="1145"/>
      <c r="T24" s="1145"/>
      <c r="U24" s="1145"/>
      <c r="V24" s="1145"/>
      <c r="W24" s="1145"/>
      <c r="X24" s="1145"/>
    </row>
    <row r="25" spans="2:25" s="931" customFormat="1" ht="16.5" customHeight="1">
      <c r="B25" s="463"/>
      <c r="J25" s="1146" t="s">
        <v>2635</v>
      </c>
      <c r="K25" s="1147"/>
      <c r="L25" s="1147"/>
      <c r="M25" s="502"/>
      <c r="N25" s="1145"/>
      <c r="O25" s="1145"/>
      <c r="P25" s="1145"/>
      <c r="Q25" s="1145"/>
      <c r="R25" s="1145"/>
      <c r="S25" s="931" t="s">
        <v>2594</v>
      </c>
      <c r="T25" s="502"/>
      <c r="U25" s="502"/>
      <c r="V25" s="502"/>
      <c r="W25" s="502"/>
      <c r="X25" s="502"/>
    </row>
    <row r="26" spans="2:25">
      <c r="B26" s="462"/>
    </row>
    <row r="27" spans="2:25" s="502" customFormat="1" ht="18.75" customHeight="1">
      <c r="B27" s="1150" t="s">
        <v>2633</v>
      </c>
      <c r="C27" s="1150"/>
      <c r="D27" s="1150"/>
      <c r="E27" s="1150"/>
      <c r="F27" s="1150"/>
      <c r="G27" s="1150"/>
      <c r="H27" s="1150"/>
      <c r="I27" s="1150"/>
      <c r="J27" s="1150"/>
      <c r="K27" s="1150"/>
      <c r="L27" s="1150"/>
      <c r="M27" s="1150"/>
      <c r="N27" s="1150"/>
      <c r="O27" s="1150"/>
      <c r="P27" s="1150"/>
      <c r="Q27" s="1150"/>
      <c r="R27" s="1150"/>
      <c r="S27" s="1150"/>
      <c r="T27" s="1150"/>
      <c r="U27" s="1150"/>
      <c r="V27" s="1150"/>
      <c r="W27" s="1150"/>
      <c r="X27" s="1150"/>
      <c r="Y27" s="1150"/>
    </row>
    <row r="28" spans="2:25" s="502" customFormat="1" ht="18.75" customHeight="1">
      <c r="B28" s="1151" t="s">
        <v>2593</v>
      </c>
      <c r="C28" s="1151"/>
      <c r="D28" s="1151"/>
      <c r="E28" s="1151"/>
      <c r="F28" s="1151"/>
      <c r="G28" s="1151"/>
      <c r="H28" s="1151"/>
      <c r="I28" s="1151"/>
      <c r="J28" s="1151"/>
      <c r="K28" s="1151"/>
      <c r="L28" s="1151"/>
      <c r="M28" s="1151"/>
      <c r="N28" s="1151"/>
      <c r="O28" s="1151"/>
      <c r="P28" s="1151"/>
      <c r="Q28" s="1151"/>
      <c r="R28" s="1151"/>
      <c r="S28" s="1151"/>
      <c r="T28" s="1151"/>
      <c r="U28" s="1151"/>
      <c r="V28" s="1151"/>
      <c r="W28" s="1151"/>
      <c r="X28" s="1151"/>
      <c r="Y28" s="1151"/>
    </row>
    <row r="29" spans="2:25" s="502" customFormat="1">
      <c r="B29" s="1150" t="s">
        <v>2867</v>
      </c>
      <c r="C29" s="1150"/>
      <c r="D29" s="1150"/>
      <c r="E29" s="1150"/>
      <c r="F29" s="1150"/>
      <c r="G29" s="1150"/>
      <c r="H29" s="1150"/>
      <c r="I29" s="1150"/>
      <c r="J29" s="1150"/>
      <c r="K29" s="1150"/>
      <c r="L29" s="1150"/>
      <c r="M29" s="1150"/>
      <c r="N29" s="1150"/>
      <c r="O29" s="1150"/>
      <c r="P29" s="1150"/>
      <c r="Q29" s="1150"/>
      <c r="R29" s="1150"/>
      <c r="S29" s="1150"/>
      <c r="T29" s="1150"/>
      <c r="U29" s="1150"/>
      <c r="V29" s="1150"/>
      <c r="W29" s="1150"/>
      <c r="X29" s="1150"/>
      <c r="Y29" s="1150"/>
    </row>
    <row r="30" spans="2:25" s="502" customFormat="1">
      <c r="B30" s="462"/>
    </row>
    <row r="31" spans="2:25" s="502" customFormat="1">
      <c r="B31" s="1152" t="s">
        <v>2868</v>
      </c>
      <c r="C31" s="1152"/>
      <c r="D31" s="1152"/>
      <c r="E31" s="1152"/>
      <c r="F31" s="1152"/>
      <c r="G31" s="1152"/>
      <c r="H31" s="1152"/>
      <c r="I31" s="1152"/>
      <c r="J31" s="1152"/>
      <c r="K31" s="1152"/>
      <c r="L31" s="1152"/>
      <c r="M31" s="1152"/>
      <c r="N31" s="1152"/>
      <c r="O31" s="1152"/>
      <c r="P31" s="1152"/>
      <c r="Q31" s="1152"/>
      <c r="R31" s="1152"/>
      <c r="S31" s="1152"/>
      <c r="T31" s="1152"/>
      <c r="U31" s="1152"/>
      <c r="V31" s="1152"/>
      <c r="W31" s="1152"/>
      <c r="X31" s="1152"/>
      <c r="Y31" s="1152"/>
    </row>
    <row r="32" spans="2:25" s="502" customFormat="1">
      <c r="B32" s="927"/>
      <c r="C32" s="927"/>
      <c r="D32" s="927"/>
      <c r="E32" s="927"/>
      <c r="F32" s="927"/>
      <c r="G32" s="927"/>
      <c r="H32" s="927"/>
      <c r="I32" s="927"/>
      <c r="J32" s="927"/>
      <c r="K32" s="927"/>
      <c r="L32" s="927"/>
      <c r="M32" s="927"/>
      <c r="N32" s="927"/>
      <c r="O32" s="927"/>
      <c r="P32" s="927"/>
      <c r="Q32" s="927"/>
      <c r="R32" s="927"/>
      <c r="S32" s="927"/>
      <c r="T32" s="927"/>
      <c r="U32" s="927"/>
      <c r="V32" s="927"/>
      <c r="W32" s="927"/>
      <c r="X32" s="927"/>
      <c r="Y32" s="927"/>
    </row>
    <row r="33" spans="2:25" s="502" customFormat="1">
      <c r="B33" s="927"/>
      <c r="C33" s="927"/>
      <c r="D33" s="927"/>
      <c r="E33" s="927"/>
      <c r="F33" s="927"/>
      <c r="G33" s="927"/>
      <c r="H33" s="927"/>
      <c r="I33" s="927"/>
      <c r="J33" s="927"/>
      <c r="K33" s="927"/>
      <c r="L33" s="927"/>
      <c r="M33" s="927"/>
      <c r="N33" s="927"/>
      <c r="O33" s="927"/>
      <c r="P33" s="927"/>
      <c r="Q33" s="927"/>
      <c r="R33" s="927"/>
      <c r="S33" s="927"/>
      <c r="T33" s="927"/>
      <c r="U33" s="927"/>
      <c r="V33" s="927"/>
      <c r="W33" s="927"/>
      <c r="X33" s="927"/>
      <c r="Y33" s="927"/>
    </row>
    <row r="34" spans="2:25" s="502" customFormat="1" ht="19.5">
      <c r="B34" s="927"/>
      <c r="C34" s="482" t="s">
        <v>2874</v>
      </c>
      <c r="D34" s="927"/>
      <c r="E34" s="927"/>
      <c r="F34" s="1148"/>
      <c r="G34" s="1148"/>
      <c r="H34" s="1148"/>
      <c r="I34" s="1148"/>
      <c r="J34" s="1148"/>
      <c r="K34" s="1148"/>
      <c r="L34" s="1148"/>
      <c r="M34" s="1148"/>
      <c r="N34" s="1148"/>
      <c r="O34" s="1148"/>
      <c r="P34" s="1148"/>
      <c r="Q34" s="1148"/>
      <c r="R34" s="1148"/>
      <c r="S34" s="1148"/>
      <c r="T34" s="1148"/>
      <c r="U34" s="1148"/>
      <c r="V34" s="927"/>
      <c r="W34" s="927"/>
      <c r="X34" s="927"/>
      <c r="Y34" s="927"/>
    </row>
    <row r="35" spans="2:25" s="502" customFormat="1">
      <c r="B35" s="927"/>
      <c r="C35" s="927"/>
      <c r="D35" s="927"/>
      <c r="E35" s="927"/>
      <c r="F35" s="927"/>
      <c r="G35" s="927"/>
      <c r="H35" s="927"/>
      <c r="I35" s="927"/>
      <c r="J35" s="927"/>
      <c r="K35" s="927"/>
      <c r="L35" s="927"/>
      <c r="M35" s="927"/>
      <c r="N35" s="927"/>
      <c r="O35" s="927"/>
      <c r="P35" s="927"/>
      <c r="Q35" s="927"/>
      <c r="R35" s="927"/>
      <c r="S35" s="927"/>
      <c r="T35" s="927"/>
      <c r="U35" s="927"/>
      <c r="V35" s="927"/>
      <c r="W35" s="927"/>
      <c r="X35" s="927"/>
      <c r="Y35" s="927"/>
    </row>
    <row r="36" spans="2:25" s="502" customFormat="1">
      <c r="B36" s="927"/>
      <c r="C36" s="927"/>
      <c r="D36" s="927"/>
      <c r="E36" s="927"/>
      <c r="F36" s="927"/>
      <c r="G36" s="927"/>
      <c r="H36" s="927"/>
      <c r="I36" s="927"/>
      <c r="J36" s="927"/>
      <c r="K36" s="927"/>
      <c r="L36" s="927"/>
      <c r="M36" s="927"/>
      <c r="N36" s="927"/>
      <c r="O36" s="927"/>
      <c r="P36" s="927"/>
      <c r="Q36" s="927"/>
      <c r="R36" s="927"/>
      <c r="S36" s="927"/>
      <c r="T36" s="927"/>
      <c r="U36" s="927"/>
      <c r="V36" s="927"/>
      <c r="W36" s="927"/>
      <c r="X36" s="927"/>
      <c r="Y36" s="927"/>
    </row>
    <row r="37" spans="2:25" s="502" customFormat="1">
      <c r="B37" s="927"/>
      <c r="C37" s="927"/>
      <c r="D37" s="927"/>
      <c r="E37" s="927"/>
      <c r="F37" s="927"/>
      <c r="G37" s="927"/>
      <c r="H37" s="927"/>
      <c r="I37" s="927"/>
      <c r="J37" s="927"/>
      <c r="K37" s="927"/>
      <c r="L37" s="927"/>
      <c r="M37" s="927"/>
      <c r="N37" s="927"/>
      <c r="O37" s="927"/>
      <c r="P37" s="927"/>
      <c r="Q37" s="927"/>
      <c r="R37" s="927"/>
      <c r="S37" s="927"/>
      <c r="T37" s="927"/>
      <c r="U37" s="927"/>
      <c r="V37" s="927"/>
      <c r="W37" s="927"/>
      <c r="X37" s="927"/>
      <c r="Y37" s="927"/>
    </row>
    <row r="38" spans="2:25" s="502" customFormat="1">
      <c r="B38" s="927"/>
      <c r="C38" s="927"/>
      <c r="D38" s="927"/>
      <c r="E38" s="927"/>
      <c r="F38" s="927"/>
      <c r="G38" s="927"/>
      <c r="H38" s="927"/>
      <c r="I38" s="927"/>
      <c r="J38" s="927"/>
      <c r="K38" s="927"/>
      <c r="L38" s="927"/>
      <c r="M38" s="927"/>
      <c r="N38" s="927"/>
      <c r="O38" s="927"/>
      <c r="P38" s="927"/>
      <c r="Q38" s="927"/>
      <c r="R38" s="927"/>
      <c r="S38" s="927"/>
      <c r="T38" s="927"/>
      <c r="U38" s="927"/>
      <c r="V38" s="927"/>
      <c r="W38" s="927"/>
      <c r="X38" s="927"/>
      <c r="Y38" s="927"/>
    </row>
    <row r="39" spans="2:25" s="502" customFormat="1">
      <c r="B39" s="927"/>
      <c r="C39" s="927"/>
      <c r="D39" s="927"/>
      <c r="E39" s="927"/>
      <c r="F39" s="927"/>
      <c r="G39" s="927"/>
      <c r="H39" s="927"/>
      <c r="I39" s="927"/>
      <c r="J39" s="927"/>
      <c r="K39" s="927"/>
      <c r="L39" s="927"/>
      <c r="M39" s="927"/>
      <c r="N39" s="927"/>
      <c r="O39" s="927"/>
      <c r="P39" s="927"/>
      <c r="Q39" s="927"/>
      <c r="R39" s="927"/>
      <c r="S39" s="927"/>
      <c r="T39" s="927"/>
      <c r="U39" s="927"/>
      <c r="V39" s="927"/>
      <c r="W39" s="927"/>
      <c r="X39" s="927"/>
      <c r="Y39" s="927"/>
    </row>
    <row r="40" spans="2:25" s="502" customFormat="1">
      <c r="B40" s="927"/>
      <c r="C40" s="927"/>
      <c r="D40" s="927"/>
      <c r="E40" s="927"/>
      <c r="F40" s="927"/>
      <c r="G40" s="927"/>
      <c r="H40" s="927"/>
      <c r="I40" s="927"/>
      <c r="J40" s="927"/>
      <c r="K40" s="927"/>
      <c r="L40" s="927"/>
      <c r="M40" s="927"/>
      <c r="N40" s="927"/>
      <c r="O40" s="927"/>
      <c r="P40" s="927"/>
      <c r="Q40" s="927"/>
      <c r="R40" s="927"/>
      <c r="S40" s="927"/>
      <c r="T40" s="927"/>
      <c r="U40" s="927"/>
      <c r="V40" s="927"/>
      <c r="W40" s="927"/>
      <c r="X40" s="927"/>
      <c r="Y40" s="927"/>
    </row>
    <row r="41" spans="2:25">
      <c r="B41" s="462"/>
    </row>
    <row r="42" spans="2:25">
      <c r="B42" s="499" t="s">
        <v>2869</v>
      </c>
    </row>
    <row r="43" spans="2:25" s="931" customFormat="1"/>
    <row r="44" spans="2:25">
      <c r="B44" s="1153"/>
      <c r="C44" s="1154"/>
      <c r="D44" s="1154"/>
      <c r="E44" s="1154"/>
      <c r="F44" s="1154"/>
      <c r="G44" s="1154"/>
      <c r="H44" s="1154"/>
      <c r="I44" s="1154"/>
    </row>
    <row r="45" spans="2:25" hidden="1">
      <c r="B45" s="1156"/>
      <c r="C45" s="1154"/>
      <c r="D45" s="1154"/>
      <c r="E45" s="1154"/>
      <c r="F45" s="1154"/>
      <c r="G45" s="1154"/>
      <c r="H45" s="1154"/>
      <c r="I45" s="1154"/>
    </row>
    <row r="46" spans="2:25" hidden="1">
      <c r="B46" s="1156"/>
      <c r="C46" s="1154"/>
      <c r="D46" s="1154"/>
      <c r="E46" s="1154"/>
      <c r="F46" s="1154"/>
      <c r="G46" s="1154"/>
      <c r="H46" s="1154"/>
      <c r="I46" s="1154"/>
    </row>
    <row r="47" spans="2:25" hidden="1">
      <c r="B47" s="462"/>
    </row>
    <row r="48" spans="2:25" hidden="1">
      <c r="B48" s="1155"/>
      <c r="C48" s="1154"/>
      <c r="D48" s="1154"/>
      <c r="E48" s="1154"/>
      <c r="F48" s="1154"/>
      <c r="G48" s="1154"/>
      <c r="H48" s="1154"/>
      <c r="I48" s="1154"/>
    </row>
    <row r="49" spans="2:9" hidden="1">
      <c r="B49" s="1155"/>
      <c r="C49" s="1154"/>
      <c r="D49" s="1154"/>
      <c r="E49" s="1154"/>
      <c r="F49" s="1154"/>
      <c r="G49" s="1154"/>
      <c r="H49" s="1154"/>
      <c r="I49" s="1154"/>
    </row>
    <row r="50" spans="2:9" hidden="1">
      <c r="B50" s="462"/>
    </row>
    <row r="51" spans="2:9" hidden="1">
      <c r="B51" s="462"/>
    </row>
    <row r="52" spans="2:9" hidden="1">
      <c r="B52" s="1155"/>
      <c r="C52" s="1154"/>
      <c r="D52" s="1154"/>
      <c r="E52" s="1154"/>
      <c r="F52" s="1154"/>
      <c r="G52" s="1154"/>
      <c r="H52" s="1154"/>
      <c r="I52" s="1154"/>
    </row>
    <row r="53" spans="2:9" hidden="1">
      <c r="B53" s="1155"/>
      <c r="C53" s="1154"/>
      <c r="D53" s="1154"/>
      <c r="E53" s="1154"/>
      <c r="F53" s="1154"/>
      <c r="G53" s="1154"/>
      <c r="H53" s="1154"/>
      <c r="I53" s="1154"/>
    </row>
    <row r="54" spans="2:9" hidden="1">
      <c r="B54" s="1155"/>
      <c r="C54" s="1154"/>
      <c r="D54" s="1154"/>
      <c r="E54" s="1154"/>
      <c r="F54" s="1154"/>
      <c r="G54" s="1154"/>
      <c r="H54" s="1154"/>
      <c r="I54" s="1154"/>
    </row>
    <row r="55" spans="2:9" hidden="1">
      <c r="B55" s="462"/>
    </row>
    <row r="56" spans="2:9" hidden="1">
      <c r="B56" s="1155"/>
      <c r="C56" s="1154"/>
      <c r="D56" s="1154"/>
      <c r="E56" s="1154"/>
      <c r="F56" s="1154"/>
      <c r="G56" s="1154"/>
      <c r="H56" s="1154"/>
      <c r="I56" s="1154"/>
    </row>
    <row r="57" spans="2:9" ht="24" hidden="1" customHeight="1">
      <c r="B57" s="1157"/>
      <c r="C57" s="1154"/>
      <c r="D57" s="1154"/>
      <c r="E57" s="1154"/>
      <c r="F57" s="1154"/>
      <c r="G57" s="1154"/>
      <c r="H57" s="1154"/>
      <c r="I57" s="1154"/>
    </row>
    <row r="58" spans="2:9" hidden="1">
      <c r="B58" s="1157"/>
      <c r="C58" s="1154"/>
      <c r="D58" s="1154"/>
      <c r="E58" s="1154"/>
      <c r="F58" s="1154"/>
      <c r="G58" s="1154"/>
      <c r="H58" s="1154"/>
      <c r="I58" s="1154"/>
    </row>
    <row r="59" spans="2:9" hidden="1">
      <c r="B59" s="462"/>
    </row>
    <row r="60" spans="2:9" ht="48" hidden="1" customHeight="1">
      <c r="B60" s="1155"/>
      <c r="C60" s="1154"/>
      <c r="D60" s="1154"/>
      <c r="E60" s="1154"/>
      <c r="F60" s="1154"/>
      <c r="G60" s="1154"/>
      <c r="H60" s="1154"/>
      <c r="I60" s="1154"/>
    </row>
    <row r="61" spans="2:9" ht="36" hidden="1" customHeight="1">
      <c r="B61" s="1155"/>
      <c r="C61" s="1154"/>
      <c r="D61" s="1154"/>
      <c r="E61" s="1154"/>
      <c r="F61" s="1154"/>
      <c r="G61" s="1154"/>
      <c r="H61" s="1154"/>
      <c r="I61" s="1154"/>
    </row>
    <row r="62" spans="2:9" hidden="1">
      <c r="B62" s="1157"/>
      <c r="C62" s="1154"/>
      <c r="D62" s="1154"/>
      <c r="E62" s="1154"/>
      <c r="F62" s="1154"/>
      <c r="G62" s="1154"/>
      <c r="H62" s="1154"/>
      <c r="I62" s="1154"/>
    </row>
    <row r="63" spans="2:9" hidden="1">
      <c r="B63" s="465"/>
    </row>
    <row r="64" spans="2:9" hidden="1">
      <c r="B64" s="1155"/>
      <c r="C64" s="1154"/>
      <c r="D64" s="1154"/>
      <c r="E64" s="1154"/>
      <c r="F64" s="1154"/>
      <c r="G64" s="1154"/>
      <c r="H64" s="1154"/>
      <c r="I64" s="1154"/>
    </row>
    <row r="65" spans="2:9" hidden="1">
      <c r="B65" s="1155"/>
      <c r="C65" s="1154"/>
      <c r="D65" s="1154"/>
      <c r="E65" s="1154"/>
      <c r="F65" s="1154"/>
      <c r="G65" s="1154"/>
      <c r="H65" s="1154"/>
      <c r="I65" s="1154"/>
    </row>
    <row r="66" spans="2:9" hidden="1">
      <c r="B66" s="1155"/>
      <c r="C66" s="1154"/>
      <c r="D66" s="1154"/>
      <c r="E66" s="1154"/>
      <c r="F66" s="1154"/>
      <c r="G66" s="1154"/>
      <c r="H66" s="1154"/>
      <c r="I66" s="1154"/>
    </row>
    <row r="67" spans="2:9" hidden="1">
      <c r="B67" s="1155"/>
      <c r="C67" s="1154"/>
      <c r="D67" s="1154"/>
      <c r="E67" s="1154"/>
      <c r="F67" s="1154"/>
      <c r="G67" s="1154"/>
      <c r="H67" s="1154"/>
      <c r="I67" s="1154"/>
    </row>
    <row r="68" spans="2:9" hidden="1">
      <c r="B68" s="1155"/>
      <c r="C68" s="1154"/>
      <c r="D68" s="1154"/>
      <c r="E68" s="1154"/>
      <c r="F68" s="1154"/>
      <c r="G68" s="1154"/>
      <c r="H68" s="1154"/>
      <c r="I68" s="1154"/>
    </row>
    <row r="69" spans="2:9" hidden="1">
      <c r="B69" s="1155"/>
      <c r="C69" s="1154"/>
      <c r="D69" s="1154"/>
      <c r="E69" s="1154"/>
      <c r="F69" s="1154"/>
      <c r="G69" s="1154"/>
      <c r="H69" s="1154"/>
      <c r="I69" s="1154"/>
    </row>
    <row r="70" spans="2:9" hidden="1">
      <c r="B70" s="462"/>
    </row>
    <row r="71" spans="2:9" hidden="1">
      <c r="B71" s="1155"/>
      <c r="C71" s="1154"/>
      <c r="D71" s="1154"/>
      <c r="E71" s="1154"/>
      <c r="F71" s="1154"/>
      <c r="G71" s="1154"/>
      <c r="H71" s="1154"/>
      <c r="I71" s="1154"/>
    </row>
    <row r="72" spans="2:9" hidden="1">
      <c r="B72" s="1155"/>
      <c r="C72" s="1154"/>
      <c r="D72" s="1154"/>
      <c r="E72" s="1154"/>
      <c r="F72" s="1154"/>
      <c r="G72" s="1154"/>
      <c r="H72" s="1154"/>
      <c r="I72" s="1154"/>
    </row>
    <row r="73" spans="2:9" ht="24" hidden="1" customHeight="1">
      <c r="B73" s="1155"/>
      <c r="C73" s="1154"/>
      <c r="D73" s="1154"/>
      <c r="E73" s="1154"/>
      <c r="F73" s="1154"/>
      <c r="G73" s="1154"/>
      <c r="H73" s="1154"/>
      <c r="I73" s="1154"/>
    </row>
    <row r="75" spans="2:9" hidden="1">
      <c r="B75" s="1153"/>
      <c r="C75" s="1154"/>
      <c r="D75" s="1154"/>
      <c r="E75" s="1154"/>
      <c r="F75" s="1154"/>
      <c r="G75" s="1154"/>
      <c r="H75" s="1154"/>
      <c r="I75" s="1154"/>
    </row>
    <row r="76" spans="2:9" hidden="1">
      <c r="B76" s="1156"/>
      <c r="C76" s="1154"/>
      <c r="D76" s="1154"/>
      <c r="E76" s="1154"/>
      <c r="F76" s="1154"/>
      <c r="G76" s="1154"/>
      <c r="H76" s="1154"/>
      <c r="I76" s="1154"/>
    </row>
    <row r="77" spans="2:9" hidden="1">
      <c r="B77" s="462"/>
    </row>
    <row r="78" spans="2:9" hidden="1">
      <c r="B78" s="1157"/>
      <c r="C78" s="1154"/>
      <c r="D78" s="1154"/>
      <c r="E78" s="1154"/>
      <c r="F78" s="1154"/>
      <c r="G78" s="1154"/>
      <c r="H78" s="1154"/>
      <c r="I78" s="1154"/>
    </row>
    <row r="79" spans="2:9" hidden="1">
      <c r="B79" s="1157"/>
      <c r="C79" s="1154"/>
      <c r="D79" s="1154"/>
      <c r="E79" s="1154"/>
      <c r="F79" s="1154"/>
      <c r="G79" s="1154"/>
      <c r="H79" s="1154"/>
      <c r="I79" s="1154"/>
    </row>
    <row r="80" spans="2:9" hidden="1">
      <c r="B80" s="462"/>
    </row>
    <row r="81" spans="2:9" hidden="1">
      <c r="B81" s="1155"/>
      <c r="C81" s="1154"/>
      <c r="D81" s="1154"/>
      <c r="E81" s="1154"/>
      <c r="F81" s="1154"/>
      <c r="G81" s="1154"/>
      <c r="H81" s="1154"/>
      <c r="I81" s="1154"/>
    </row>
    <row r="82" spans="2:9" hidden="1">
      <c r="B82" s="462"/>
    </row>
    <row r="83" spans="2:9" ht="63.75" hidden="1" customHeight="1">
      <c r="B83" s="1155"/>
      <c r="C83" s="1154"/>
      <c r="D83" s="1154"/>
      <c r="E83" s="1154"/>
      <c r="F83" s="1154"/>
      <c r="G83" s="1154"/>
      <c r="H83" s="1154"/>
      <c r="I83" s="1154"/>
    </row>
    <row r="84" spans="2:9" hidden="1">
      <c r="B84" s="462"/>
    </row>
    <row r="85" spans="2:9" hidden="1">
      <c r="B85" s="1155"/>
      <c r="C85" s="1154"/>
      <c r="D85" s="1154"/>
      <c r="E85" s="1154"/>
      <c r="F85" s="1154"/>
      <c r="G85" s="1154"/>
      <c r="H85" s="1154"/>
      <c r="I85" s="1154"/>
    </row>
    <row r="86" spans="2:9" hidden="1">
      <c r="B86" s="462"/>
    </row>
    <row r="87" spans="2:9" hidden="1">
      <c r="B87" s="1156"/>
      <c r="C87" s="1154"/>
      <c r="D87" s="1154"/>
      <c r="E87" s="1154"/>
      <c r="F87" s="1154"/>
      <c r="G87" s="1154"/>
      <c r="H87" s="1154"/>
      <c r="I87" s="1154"/>
    </row>
    <row r="88" spans="2:9" hidden="1">
      <c r="B88" s="1156"/>
      <c r="C88" s="1154"/>
      <c r="D88" s="1154"/>
      <c r="E88" s="1154"/>
      <c r="F88" s="1154"/>
      <c r="G88" s="1154"/>
      <c r="H88" s="1154"/>
      <c r="I88" s="1154"/>
    </row>
    <row r="89" spans="2:9" hidden="1">
      <c r="B89" s="462"/>
    </row>
    <row r="90" spans="2:9" hidden="1">
      <c r="B90" s="1157"/>
      <c r="C90" s="1154"/>
      <c r="D90" s="1154"/>
      <c r="E90" s="1154"/>
      <c r="F90" s="1154"/>
      <c r="G90" s="1154"/>
      <c r="H90" s="1154"/>
      <c r="I90" s="1154"/>
    </row>
    <row r="91" spans="2:9" hidden="1">
      <c r="B91" s="462"/>
    </row>
    <row r="92" spans="2:9" hidden="1">
      <c r="B92" s="1155"/>
      <c r="C92" s="1154"/>
      <c r="D92" s="1154"/>
      <c r="E92" s="1154"/>
      <c r="F92" s="1154"/>
      <c r="G92" s="1154"/>
      <c r="H92" s="1154"/>
      <c r="I92" s="1154"/>
    </row>
    <row r="93" spans="2:9" hidden="1">
      <c r="B93" s="462"/>
    </row>
    <row r="94" spans="2:9" ht="25.5" hidden="1" customHeight="1">
      <c r="B94" s="1155"/>
      <c r="C94" s="1154"/>
      <c r="D94" s="1154"/>
      <c r="E94" s="1154"/>
      <c r="F94" s="1154"/>
      <c r="G94" s="1154"/>
      <c r="H94" s="1154"/>
      <c r="I94" s="1154"/>
    </row>
    <row r="95" spans="2:9" hidden="1">
      <c r="B95" s="1155"/>
      <c r="C95" s="1154"/>
      <c r="D95" s="1154"/>
      <c r="E95" s="1154"/>
      <c r="F95" s="1154"/>
      <c r="G95" s="1154"/>
      <c r="H95" s="1154"/>
      <c r="I95" s="1154"/>
    </row>
    <row r="96" spans="2:9" hidden="1">
      <c r="B96" s="462"/>
    </row>
    <row r="97" spans="2:9" ht="25.5" hidden="1" customHeight="1">
      <c r="B97" s="1155"/>
      <c r="C97" s="1154"/>
      <c r="D97" s="1154"/>
      <c r="E97" s="1154"/>
      <c r="F97" s="1154"/>
      <c r="G97" s="1154"/>
      <c r="H97" s="1154"/>
      <c r="I97" s="1154"/>
    </row>
    <row r="98" spans="2:9" hidden="1">
      <c r="B98" s="462"/>
    </row>
    <row r="99" spans="2:9" hidden="1">
      <c r="B99" s="1155"/>
      <c r="C99" s="1154"/>
      <c r="D99" s="1154"/>
      <c r="E99" s="1154"/>
      <c r="F99" s="1154"/>
      <c r="G99" s="1154"/>
      <c r="H99" s="1154"/>
      <c r="I99" s="1154"/>
    </row>
    <row r="100" spans="2:9" hidden="1">
      <c r="B100" s="462"/>
    </row>
    <row r="101" spans="2:9" ht="63.75" hidden="1" customHeight="1">
      <c r="B101" s="1155"/>
      <c r="C101" s="1154"/>
      <c r="D101" s="1154"/>
      <c r="E101" s="1154"/>
      <c r="F101" s="1154"/>
      <c r="G101" s="1154"/>
      <c r="H101" s="1154"/>
      <c r="I101" s="1154"/>
    </row>
    <row r="102" spans="2:9" hidden="1">
      <c r="B102" s="462"/>
    </row>
    <row r="103" spans="2:9" hidden="1">
      <c r="B103" s="1155"/>
      <c r="C103" s="1154"/>
      <c r="D103" s="1154"/>
      <c r="E103" s="1154"/>
      <c r="F103" s="1154"/>
      <c r="G103" s="1154"/>
      <c r="H103" s="1154"/>
      <c r="I103" s="1154"/>
    </row>
    <row r="104" spans="2:9" hidden="1">
      <c r="B104" s="462"/>
    </row>
    <row r="105" spans="2:9" ht="25.5" hidden="1" customHeight="1">
      <c r="B105" s="1155"/>
      <c r="C105" s="1154"/>
      <c r="D105" s="1154"/>
      <c r="E105" s="1154"/>
      <c r="F105" s="1154"/>
      <c r="G105" s="1154"/>
      <c r="H105" s="1154"/>
      <c r="I105" s="1154"/>
    </row>
    <row r="107" spans="2:9" hidden="1">
      <c r="B107" s="1153"/>
      <c r="C107" s="1154"/>
      <c r="D107" s="1154"/>
      <c r="E107" s="1154"/>
      <c r="F107" s="1154"/>
      <c r="G107" s="1154"/>
      <c r="H107" s="1154"/>
      <c r="I107" s="1154"/>
    </row>
    <row r="108" spans="2:9" hidden="1">
      <c r="B108" s="1156"/>
      <c r="C108" s="1154"/>
      <c r="D108" s="1154"/>
      <c r="E108" s="1154"/>
      <c r="F108" s="1154"/>
      <c r="G108" s="1154"/>
      <c r="H108" s="1154"/>
      <c r="I108" s="1154"/>
    </row>
    <row r="109" spans="2:9" hidden="1">
      <c r="B109" s="462"/>
    </row>
    <row r="110" spans="2:9" hidden="1">
      <c r="B110" s="1157"/>
      <c r="C110" s="1154"/>
      <c r="D110" s="1154"/>
      <c r="E110" s="1154"/>
      <c r="F110" s="1154"/>
      <c r="G110" s="1154"/>
      <c r="H110" s="1154"/>
      <c r="I110" s="1154"/>
    </row>
    <row r="111" spans="2:9" hidden="1">
      <c r="B111" s="1162"/>
      <c r="C111" s="1154"/>
      <c r="D111" s="1154"/>
      <c r="E111" s="1154"/>
      <c r="F111" s="1154"/>
      <c r="G111" s="1154"/>
      <c r="H111" s="1154"/>
      <c r="I111" s="1154"/>
    </row>
    <row r="112" spans="2:9" hidden="1">
      <c r="B112" s="462"/>
    </row>
    <row r="113" spans="2:9" hidden="1">
      <c r="B113" s="1155"/>
      <c r="C113" s="1154"/>
      <c r="D113" s="1154"/>
      <c r="E113" s="1154"/>
      <c r="F113" s="1154"/>
      <c r="G113" s="1154"/>
      <c r="H113" s="1154"/>
      <c r="I113" s="1154"/>
    </row>
    <row r="114" spans="2:9" hidden="1">
      <c r="B114" s="462"/>
    </row>
    <row r="115" spans="2:9" ht="63.75" hidden="1" customHeight="1">
      <c r="B115" s="1155"/>
      <c r="C115" s="1154"/>
      <c r="D115" s="1154"/>
      <c r="E115" s="1154"/>
      <c r="F115" s="1154"/>
      <c r="G115" s="1154"/>
      <c r="H115" s="1154"/>
      <c r="I115" s="1154"/>
    </row>
    <row r="116" spans="2:9" hidden="1">
      <c r="B116" s="462"/>
    </row>
    <row r="117" spans="2:9" hidden="1">
      <c r="B117" s="1155"/>
      <c r="C117" s="1154"/>
      <c r="D117" s="1154"/>
      <c r="E117" s="1154"/>
      <c r="F117" s="1154"/>
      <c r="G117" s="1154"/>
      <c r="H117" s="1154"/>
      <c r="I117" s="1154"/>
    </row>
    <row r="118" spans="2:9" hidden="1">
      <c r="B118" s="462"/>
    </row>
    <row r="119" spans="2:9" hidden="1">
      <c r="B119" s="1156"/>
      <c r="C119" s="1154"/>
      <c r="D119" s="1154"/>
      <c r="E119" s="1154"/>
      <c r="F119" s="1154"/>
      <c r="G119" s="1154"/>
      <c r="H119" s="1154"/>
      <c r="I119" s="1154"/>
    </row>
    <row r="120" spans="2:9" hidden="1">
      <c r="B120" s="1156"/>
      <c r="C120" s="1154"/>
      <c r="D120" s="1154"/>
      <c r="E120" s="1154"/>
      <c r="F120" s="1154"/>
      <c r="G120" s="1154"/>
      <c r="H120" s="1154"/>
      <c r="I120" s="1154"/>
    </row>
    <row r="121" spans="2:9" hidden="1">
      <c r="B121" s="462"/>
    </row>
    <row r="122" spans="2:9" hidden="1">
      <c r="B122" s="1157"/>
      <c r="C122" s="1154"/>
      <c r="D122" s="1154"/>
      <c r="E122" s="1154"/>
      <c r="F122" s="1154"/>
      <c r="G122" s="1154"/>
      <c r="H122" s="1154"/>
      <c r="I122" s="1154"/>
    </row>
    <row r="123" spans="2:9" hidden="1">
      <c r="B123" s="462"/>
    </row>
    <row r="124" spans="2:9" ht="25.5" hidden="1" customHeight="1">
      <c r="B124" s="1155"/>
      <c r="C124" s="1154"/>
      <c r="D124" s="1154"/>
      <c r="E124" s="1154"/>
      <c r="F124" s="1154"/>
      <c r="G124" s="1154"/>
      <c r="H124" s="1154"/>
      <c r="I124" s="1154"/>
    </row>
    <row r="125" spans="2:9" hidden="1">
      <c r="B125" s="462"/>
    </row>
    <row r="126" spans="2:9" hidden="1">
      <c r="B126" s="1155"/>
      <c r="C126" s="1154"/>
      <c r="D126" s="1154"/>
      <c r="E126" s="1154"/>
      <c r="F126" s="1154"/>
      <c r="G126" s="1154"/>
      <c r="H126" s="1154"/>
      <c r="I126" s="1154"/>
    </row>
    <row r="127" spans="2:9" hidden="1">
      <c r="B127" s="1155"/>
      <c r="C127" s="1154"/>
      <c r="D127" s="1154"/>
      <c r="E127" s="1154"/>
      <c r="F127" s="1154"/>
      <c r="G127" s="1154"/>
      <c r="H127" s="1154"/>
      <c r="I127" s="1154"/>
    </row>
    <row r="128" spans="2:9" hidden="1">
      <c r="B128" s="1155"/>
      <c r="C128" s="1154"/>
      <c r="D128" s="1154"/>
      <c r="E128" s="1154"/>
      <c r="F128" s="1154"/>
      <c r="G128" s="1154"/>
      <c r="H128" s="1154"/>
      <c r="I128" s="1154"/>
    </row>
    <row r="129" spans="2:9" hidden="1">
      <c r="B129" s="1155"/>
      <c r="C129" s="1154"/>
      <c r="D129" s="1154"/>
      <c r="E129" s="1154"/>
      <c r="F129" s="1154"/>
      <c r="G129" s="1154"/>
      <c r="H129" s="1154"/>
      <c r="I129" s="1154"/>
    </row>
    <row r="130" spans="2:9" hidden="1">
      <c r="B130" s="462"/>
    </row>
    <row r="131" spans="2:9" ht="25.5" hidden="1" customHeight="1">
      <c r="B131" s="1155"/>
      <c r="C131" s="1154"/>
      <c r="D131" s="1154"/>
      <c r="E131" s="1154"/>
      <c r="F131" s="1154"/>
      <c r="G131" s="1154"/>
      <c r="H131" s="1154"/>
      <c r="I131" s="1154"/>
    </row>
    <row r="132" spans="2:9" hidden="1">
      <c r="B132" s="462"/>
    </row>
    <row r="133" spans="2:9" ht="63.75" hidden="1" customHeight="1">
      <c r="B133" s="1155"/>
      <c r="C133" s="1154"/>
      <c r="D133" s="1154"/>
      <c r="E133" s="1154"/>
      <c r="F133" s="1154"/>
      <c r="G133" s="1154"/>
      <c r="H133" s="1154"/>
      <c r="I133" s="1154"/>
    </row>
    <row r="134" spans="2:9" hidden="1">
      <c r="B134" s="462"/>
    </row>
    <row r="135" spans="2:9" hidden="1">
      <c r="B135" s="1155"/>
      <c r="C135" s="1154"/>
      <c r="D135" s="1154"/>
      <c r="E135" s="1154"/>
      <c r="F135" s="1154"/>
      <c r="G135" s="1154"/>
      <c r="H135" s="1154"/>
      <c r="I135" s="1154"/>
    </row>
    <row r="136" spans="2:9" hidden="1">
      <c r="B136" s="462"/>
    </row>
    <row r="137" spans="2:9" ht="25.5" hidden="1" customHeight="1">
      <c r="B137" s="1155"/>
      <c r="C137" s="1154"/>
      <c r="D137" s="1154"/>
      <c r="E137" s="1154"/>
      <c r="F137" s="1154"/>
      <c r="G137" s="1154"/>
      <c r="H137" s="1154"/>
      <c r="I137" s="1154"/>
    </row>
    <row r="139" spans="2:9" hidden="1">
      <c r="B139" s="1153"/>
      <c r="C139" s="1154"/>
      <c r="D139" s="1154"/>
      <c r="E139" s="1154"/>
      <c r="F139" s="1154"/>
      <c r="G139" s="1154"/>
      <c r="H139" s="1154"/>
      <c r="I139" s="1154"/>
    </row>
    <row r="140" spans="2:9" hidden="1">
      <c r="B140" s="1156"/>
      <c r="C140" s="1154"/>
      <c r="D140" s="1154"/>
      <c r="E140" s="1154"/>
      <c r="F140" s="1154"/>
      <c r="G140" s="1154"/>
      <c r="H140" s="1154"/>
      <c r="I140" s="1154"/>
    </row>
    <row r="141" spans="2:9" hidden="1">
      <c r="B141" s="1156"/>
      <c r="C141" s="1154"/>
      <c r="D141" s="1154"/>
      <c r="E141" s="1154"/>
      <c r="F141" s="1154"/>
      <c r="G141" s="1154"/>
      <c r="H141" s="1154"/>
      <c r="I141" s="1154"/>
    </row>
    <row r="142" spans="2:9" hidden="1">
      <c r="B142" s="462"/>
    </row>
    <row r="143" spans="2:9" hidden="1">
      <c r="B143" s="1155"/>
      <c r="C143" s="1154"/>
      <c r="D143" s="1154"/>
      <c r="E143" s="1154"/>
      <c r="F143" s="1154"/>
      <c r="G143" s="1154"/>
      <c r="H143" s="1154"/>
      <c r="I143" s="1154"/>
    </row>
    <row r="144" spans="2:9" hidden="1">
      <c r="B144" s="1155"/>
      <c r="C144" s="1154"/>
      <c r="D144" s="1154"/>
      <c r="E144" s="1154"/>
      <c r="F144" s="1154"/>
      <c r="G144" s="1154"/>
      <c r="H144" s="1154"/>
      <c r="I144" s="1154"/>
    </row>
    <row r="145" spans="2:9" hidden="1">
      <c r="B145" s="462"/>
    </row>
    <row r="146" spans="2:9" hidden="1">
      <c r="B146" s="462"/>
    </row>
    <row r="147" spans="2:9" hidden="1">
      <c r="B147" s="1155"/>
      <c r="C147" s="1154"/>
      <c r="D147" s="1154"/>
      <c r="E147" s="1154"/>
      <c r="F147" s="1154"/>
      <c r="G147" s="1154"/>
      <c r="H147" s="1154"/>
      <c r="I147" s="1154"/>
    </row>
    <row r="148" spans="2:9" hidden="1">
      <c r="B148" s="1155"/>
      <c r="C148" s="1154"/>
      <c r="D148" s="1154"/>
      <c r="E148" s="1154"/>
      <c r="F148" s="1154"/>
      <c r="G148" s="1154"/>
      <c r="H148" s="1154"/>
      <c r="I148" s="1154"/>
    </row>
    <row r="149" spans="2:9" hidden="1">
      <c r="B149" s="1155"/>
      <c r="C149" s="1154"/>
      <c r="D149" s="1154"/>
      <c r="E149" s="1154"/>
      <c r="F149" s="1154"/>
      <c r="G149" s="1154"/>
      <c r="H149" s="1154"/>
      <c r="I149" s="1154"/>
    </row>
    <row r="150" spans="2:9" hidden="1">
      <c r="B150" s="462"/>
    </row>
    <row r="151" spans="2:9" ht="24" hidden="1" customHeight="1">
      <c r="B151" s="1157"/>
      <c r="C151" s="1154"/>
      <c r="D151" s="1154"/>
      <c r="E151" s="1154"/>
      <c r="F151" s="1154"/>
      <c r="G151" s="1154"/>
      <c r="H151" s="1154"/>
      <c r="I151" s="1154"/>
    </row>
    <row r="152" spans="2:9" hidden="1">
      <c r="B152" s="1157"/>
      <c r="C152" s="1154"/>
      <c r="D152" s="1154"/>
      <c r="E152" s="1154"/>
      <c r="F152" s="1154"/>
      <c r="G152" s="1154"/>
      <c r="H152" s="1154"/>
      <c r="I152" s="1154"/>
    </row>
    <row r="153" spans="2:9" hidden="1">
      <c r="B153" s="462"/>
    </row>
    <row r="154" spans="2:9" ht="48" hidden="1" customHeight="1">
      <c r="B154" s="1155"/>
      <c r="C154" s="1154"/>
      <c r="D154" s="1154"/>
      <c r="E154" s="1154"/>
      <c r="F154" s="1154"/>
      <c r="G154" s="1154"/>
      <c r="H154" s="1154"/>
      <c r="I154" s="1154"/>
    </row>
    <row r="155" spans="2:9" ht="36" hidden="1" customHeight="1">
      <c r="B155" s="1155"/>
      <c r="C155" s="1154"/>
      <c r="D155" s="1154"/>
      <c r="E155" s="1154"/>
      <c r="F155" s="1154"/>
      <c r="G155" s="1154"/>
      <c r="H155" s="1154"/>
      <c r="I155" s="1154"/>
    </row>
    <row r="156" spans="2:9" hidden="1">
      <c r="B156" s="462"/>
    </row>
    <row r="157" spans="2:9" hidden="1">
      <c r="B157" s="1157"/>
      <c r="C157" s="1154"/>
      <c r="D157" s="1154"/>
      <c r="E157" s="1154"/>
      <c r="F157" s="1154"/>
      <c r="G157" s="1154"/>
      <c r="H157" s="1154"/>
      <c r="I157" s="1154"/>
    </row>
    <row r="158" spans="2:9" hidden="1">
      <c r="B158" s="462"/>
    </row>
    <row r="159" spans="2:9" hidden="1">
      <c r="B159" s="1155"/>
      <c r="C159" s="1154"/>
      <c r="D159" s="1154"/>
      <c r="E159" s="1154"/>
      <c r="F159" s="1154"/>
      <c r="G159" s="1154"/>
      <c r="H159" s="1154"/>
      <c r="I159" s="1154"/>
    </row>
    <row r="160" spans="2:9" hidden="1">
      <c r="B160" s="1155"/>
      <c r="C160" s="1154"/>
      <c r="D160" s="1154"/>
      <c r="E160" s="1154"/>
      <c r="F160" s="1154"/>
      <c r="G160" s="1154"/>
      <c r="H160" s="1154"/>
      <c r="I160" s="1154"/>
    </row>
    <row r="161" spans="2:9" hidden="1">
      <c r="B161" s="1155"/>
      <c r="C161" s="1154"/>
      <c r="D161" s="1154"/>
      <c r="E161" s="1154"/>
      <c r="F161" s="1154"/>
      <c r="G161" s="1154"/>
      <c r="H161" s="1154"/>
      <c r="I161" s="1154"/>
    </row>
    <row r="162" spans="2:9" hidden="1">
      <c r="B162" s="1155"/>
      <c r="C162" s="1154"/>
      <c r="D162" s="1154"/>
      <c r="E162" s="1154"/>
      <c r="F162" s="1154"/>
      <c r="G162" s="1154"/>
      <c r="H162" s="1154"/>
      <c r="I162" s="1154"/>
    </row>
    <row r="163" spans="2:9" hidden="1">
      <c r="B163" s="1155"/>
      <c r="C163" s="1154"/>
      <c r="D163" s="1154"/>
      <c r="E163" s="1154"/>
      <c r="F163" s="1154"/>
      <c r="G163" s="1154"/>
      <c r="H163" s="1154"/>
      <c r="I163" s="1154"/>
    </row>
    <row r="164" spans="2:9" hidden="1">
      <c r="B164" s="462"/>
    </row>
    <row r="165" spans="2:9" hidden="1">
      <c r="B165" s="462"/>
    </row>
    <row r="166" spans="2:9" hidden="1">
      <c r="B166" s="1155"/>
      <c r="C166" s="1154"/>
      <c r="D166" s="1154"/>
      <c r="E166" s="1154"/>
      <c r="F166" s="1154"/>
      <c r="G166" s="1154"/>
      <c r="H166" s="1154"/>
      <c r="I166" s="1154"/>
    </row>
    <row r="167" spans="2:9" ht="24" hidden="1" customHeight="1">
      <c r="B167" s="1155"/>
      <c r="C167" s="1154"/>
      <c r="D167" s="1154"/>
      <c r="E167" s="1154"/>
      <c r="F167" s="1154"/>
      <c r="G167" s="1154"/>
      <c r="H167" s="1154"/>
      <c r="I167" s="1154"/>
    </row>
    <row r="169" spans="2:9" hidden="1">
      <c r="B169" s="1153"/>
      <c r="C169" s="1154"/>
      <c r="D169" s="1154"/>
      <c r="E169" s="1154"/>
      <c r="F169" s="1154"/>
      <c r="G169" s="1154"/>
      <c r="H169" s="1154"/>
      <c r="I169" s="1154"/>
    </row>
    <row r="170" spans="2:9" hidden="1">
      <c r="B170" s="462"/>
    </row>
    <row r="171" spans="2:9" hidden="1">
      <c r="B171" s="1156"/>
      <c r="C171" s="1154"/>
      <c r="D171" s="1154"/>
      <c r="E171" s="1154"/>
      <c r="F171" s="1154"/>
      <c r="G171" s="1154"/>
      <c r="H171" s="1154"/>
      <c r="I171" s="1154"/>
    </row>
    <row r="172" spans="2:9" hidden="1">
      <c r="B172" s="1156"/>
      <c r="C172" s="1154"/>
      <c r="D172" s="1154"/>
      <c r="E172" s="1154"/>
      <c r="F172" s="1154"/>
      <c r="G172" s="1154"/>
      <c r="H172" s="1154"/>
      <c r="I172" s="1154"/>
    </row>
    <row r="173" spans="2:9" hidden="1">
      <c r="B173" s="462"/>
    </row>
    <row r="174" spans="2:9" hidden="1">
      <c r="B174" s="1155"/>
      <c r="C174" s="1154"/>
      <c r="D174" s="1154"/>
      <c r="E174" s="1154"/>
      <c r="F174" s="1154"/>
      <c r="G174" s="1154"/>
      <c r="H174" s="1154"/>
      <c r="I174" s="1154"/>
    </row>
    <row r="175" spans="2:9" hidden="1">
      <c r="B175" s="1155"/>
      <c r="C175" s="1154"/>
      <c r="D175" s="1154"/>
      <c r="E175" s="1154"/>
      <c r="F175" s="1154"/>
      <c r="G175" s="1154"/>
      <c r="H175" s="1154"/>
      <c r="I175" s="1154"/>
    </row>
    <row r="176" spans="2:9" hidden="1">
      <c r="B176" s="462"/>
    </row>
    <row r="177" spans="2:9" hidden="1">
      <c r="B177" s="462"/>
    </row>
    <row r="178" spans="2:9" hidden="1">
      <c r="B178" s="1155"/>
      <c r="C178" s="1154"/>
      <c r="D178" s="1154"/>
      <c r="E178" s="1154"/>
      <c r="F178" s="1154"/>
      <c r="G178" s="1154"/>
      <c r="H178" s="1154"/>
      <c r="I178" s="1154"/>
    </row>
    <row r="179" spans="2:9" hidden="1">
      <c r="B179" s="1155"/>
      <c r="C179" s="1154"/>
      <c r="D179" s="1154"/>
      <c r="E179" s="1154"/>
      <c r="F179" s="1154"/>
      <c r="G179" s="1154"/>
      <c r="H179" s="1154"/>
      <c r="I179" s="1154"/>
    </row>
    <row r="180" spans="2:9" hidden="1">
      <c r="B180" s="1155"/>
      <c r="C180" s="1154"/>
      <c r="D180" s="1154"/>
      <c r="E180" s="1154"/>
      <c r="F180" s="1154"/>
      <c r="G180" s="1154"/>
      <c r="H180" s="1154"/>
      <c r="I180" s="1154"/>
    </row>
    <row r="181" spans="2:9" hidden="1">
      <c r="B181" s="462"/>
    </row>
    <row r="182" spans="2:9" ht="24" hidden="1" customHeight="1">
      <c r="B182" s="1157"/>
      <c r="C182" s="1154"/>
      <c r="D182" s="1154"/>
      <c r="E182" s="1154"/>
      <c r="F182" s="1154"/>
      <c r="G182" s="1154"/>
      <c r="H182" s="1154"/>
      <c r="I182" s="1154"/>
    </row>
    <row r="183" spans="2:9" hidden="1">
      <c r="B183" s="1157"/>
      <c r="C183" s="1154"/>
      <c r="D183" s="1154"/>
      <c r="E183" s="1154"/>
      <c r="F183" s="1154"/>
      <c r="G183" s="1154"/>
      <c r="H183" s="1154"/>
      <c r="I183" s="1154"/>
    </row>
    <row r="184" spans="2:9" hidden="1">
      <c r="B184" s="462"/>
    </row>
    <row r="185" spans="2:9" ht="48" hidden="1" customHeight="1">
      <c r="B185" s="1155"/>
      <c r="C185" s="1154"/>
      <c r="D185" s="1154"/>
      <c r="E185" s="1154"/>
      <c r="F185" s="1154"/>
      <c r="G185" s="1154"/>
      <c r="H185" s="1154"/>
      <c r="I185" s="1154"/>
    </row>
    <row r="186" spans="2:9" hidden="1">
      <c r="B186" s="462"/>
    </row>
    <row r="187" spans="2:9" hidden="1">
      <c r="B187" s="1157"/>
      <c r="C187" s="1154"/>
      <c r="D187" s="1154"/>
      <c r="E187" s="1154"/>
      <c r="F187" s="1154"/>
      <c r="G187" s="1154"/>
      <c r="H187" s="1154"/>
      <c r="I187" s="1154"/>
    </row>
    <row r="188" spans="2:9" hidden="1">
      <c r="B188" s="466"/>
    </row>
    <row r="189" spans="2:9" hidden="1">
      <c r="B189" s="1155"/>
      <c r="C189" s="1154"/>
      <c r="D189" s="1154"/>
      <c r="E189" s="1154"/>
      <c r="F189" s="1154"/>
      <c r="G189" s="1154"/>
      <c r="H189" s="1154"/>
      <c r="I189" s="1154"/>
    </row>
    <row r="190" spans="2:9" hidden="1">
      <c r="B190" s="1155"/>
      <c r="C190" s="1154"/>
      <c r="D190" s="1154"/>
      <c r="E190" s="1154"/>
      <c r="F190" s="1154"/>
      <c r="G190" s="1154"/>
      <c r="H190" s="1154"/>
      <c r="I190" s="1154"/>
    </row>
    <row r="191" spans="2:9" hidden="1">
      <c r="B191" s="1155"/>
      <c r="C191" s="1154"/>
      <c r="D191" s="1154"/>
      <c r="E191" s="1154"/>
      <c r="F191" s="1154"/>
      <c r="G191" s="1154"/>
      <c r="H191" s="1154"/>
      <c r="I191" s="1154"/>
    </row>
    <row r="192" spans="2:9" hidden="1">
      <c r="B192" s="1155"/>
      <c r="C192" s="1154"/>
      <c r="D192" s="1154"/>
      <c r="E192" s="1154"/>
      <c r="F192" s="1154"/>
      <c r="G192" s="1154"/>
      <c r="H192" s="1154"/>
      <c r="I192" s="1154"/>
    </row>
    <row r="193" spans="2:9" hidden="1">
      <c r="B193" s="1155"/>
      <c r="C193" s="1154"/>
      <c r="D193" s="1154"/>
      <c r="E193" s="1154"/>
      <c r="F193" s="1154"/>
      <c r="G193" s="1154"/>
      <c r="H193" s="1154"/>
      <c r="I193" s="1154"/>
    </row>
    <row r="194" spans="2:9" hidden="1">
      <c r="B194" s="462"/>
    </row>
    <row r="195" spans="2:9" hidden="1">
      <c r="B195" s="462"/>
    </row>
    <row r="196" spans="2:9" ht="24" hidden="1" customHeight="1">
      <c r="B196" s="1155"/>
      <c r="C196" s="1154"/>
      <c r="D196" s="1154"/>
      <c r="E196" s="1154"/>
      <c r="F196" s="1154"/>
      <c r="G196" s="1154"/>
      <c r="H196" s="1154"/>
      <c r="I196" s="1154"/>
    </row>
    <row r="198" spans="2:9" hidden="1">
      <c r="B198" s="1153"/>
      <c r="C198" s="1154"/>
      <c r="D198" s="1154"/>
      <c r="E198" s="1154"/>
      <c r="F198" s="1154"/>
      <c r="G198" s="1154"/>
      <c r="H198" s="1154"/>
      <c r="I198" s="1154"/>
    </row>
    <row r="199" spans="2:9" hidden="1">
      <c r="B199" s="467"/>
    </row>
    <row r="200" spans="2:9" hidden="1">
      <c r="B200" s="1156"/>
      <c r="C200" s="1154"/>
      <c r="D200" s="1154"/>
      <c r="E200" s="1154"/>
      <c r="F200" s="1154"/>
      <c r="G200" s="1154"/>
      <c r="H200" s="1154"/>
      <c r="I200" s="1154"/>
    </row>
    <row r="201" spans="2:9" hidden="1">
      <c r="B201" s="1156"/>
      <c r="C201" s="1154"/>
      <c r="D201" s="1154"/>
      <c r="E201" s="1154"/>
      <c r="F201" s="1154"/>
      <c r="G201" s="1154"/>
      <c r="H201" s="1154"/>
      <c r="I201" s="1154"/>
    </row>
    <row r="202" spans="2:9" hidden="1">
      <c r="B202" s="462"/>
    </row>
    <row r="203" spans="2:9" hidden="1">
      <c r="B203" s="1155"/>
      <c r="C203" s="1154"/>
      <c r="D203" s="1154"/>
      <c r="E203" s="1154"/>
      <c r="F203" s="1154"/>
      <c r="G203" s="1154"/>
      <c r="H203" s="1154"/>
      <c r="I203" s="1154"/>
    </row>
    <row r="204" spans="2:9" hidden="1">
      <c r="B204" s="1155"/>
      <c r="C204" s="1154"/>
      <c r="D204" s="1154"/>
      <c r="E204" s="1154"/>
      <c r="F204" s="1154"/>
      <c r="G204" s="1154"/>
      <c r="H204" s="1154"/>
      <c r="I204" s="1154"/>
    </row>
    <row r="205" spans="2:9" hidden="1">
      <c r="B205" s="462"/>
    </row>
    <row r="206" spans="2:9" hidden="1">
      <c r="B206" s="462"/>
    </row>
    <row r="207" spans="2:9" hidden="1">
      <c r="B207" s="1155"/>
      <c r="C207" s="1154"/>
      <c r="D207" s="1154"/>
      <c r="E207" s="1154"/>
      <c r="F207" s="1154"/>
      <c r="G207" s="1154"/>
      <c r="H207" s="1154"/>
      <c r="I207" s="1154"/>
    </row>
    <row r="208" spans="2:9" hidden="1">
      <c r="B208" s="1155"/>
      <c r="C208" s="1154"/>
      <c r="D208" s="1154"/>
      <c r="E208" s="1154"/>
      <c r="F208" s="1154"/>
      <c r="G208" s="1154"/>
      <c r="H208" s="1154"/>
      <c r="I208" s="1154"/>
    </row>
    <row r="209" spans="2:9" hidden="1">
      <c r="B209" s="1155"/>
      <c r="C209" s="1154"/>
      <c r="D209" s="1154"/>
      <c r="E209" s="1154"/>
      <c r="F209" s="1154"/>
      <c r="G209" s="1154"/>
      <c r="H209" s="1154"/>
      <c r="I209" s="1154"/>
    </row>
    <row r="210" spans="2:9" hidden="1">
      <c r="B210" s="462"/>
    </row>
    <row r="211" spans="2:9" ht="24" hidden="1" customHeight="1">
      <c r="B211" s="1157"/>
      <c r="C211" s="1154"/>
      <c r="D211" s="1154"/>
      <c r="E211" s="1154"/>
      <c r="F211" s="1154"/>
      <c r="G211" s="1154"/>
      <c r="H211" s="1154"/>
      <c r="I211" s="1154"/>
    </row>
    <row r="212" spans="2:9" hidden="1">
      <c r="B212" s="1157"/>
      <c r="C212" s="1154"/>
      <c r="D212" s="1154"/>
      <c r="E212" s="1154"/>
      <c r="F212" s="1154"/>
      <c r="G212" s="1154"/>
      <c r="H212" s="1154"/>
      <c r="I212" s="1154"/>
    </row>
    <row r="213" spans="2:9" hidden="1">
      <c r="B213" s="462"/>
    </row>
    <row r="214" spans="2:9" ht="48" hidden="1" customHeight="1">
      <c r="B214" s="1155"/>
      <c r="C214" s="1154"/>
      <c r="D214" s="1154"/>
      <c r="E214" s="1154"/>
      <c r="F214" s="1154"/>
      <c r="G214" s="1154"/>
      <c r="H214" s="1154"/>
      <c r="I214" s="1154"/>
    </row>
    <row r="215" spans="2:9" hidden="1">
      <c r="B215" s="462"/>
    </row>
    <row r="216" spans="2:9" hidden="1">
      <c r="B216" s="1157"/>
      <c r="C216" s="1154"/>
      <c r="D216" s="1154"/>
      <c r="E216" s="1154"/>
      <c r="F216" s="1154"/>
      <c r="G216" s="1154"/>
      <c r="H216" s="1154"/>
      <c r="I216" s="1154"/>
    </row>
    <row r="217" spans="2:9" hidden="1">
      <c r="B217" s="462"/>
    </row>
    <row r="218" spans="2:9" hidden="1">
      <c r="B218" s="1155"/>
      <c r="C218" s="1154"/>
      <c r="D218" s="1154"/>
      <c r="E218" s="1154"/>
      <c r="F218" s="1154"/>
      <c r="G218" s="1154"/>
      <c r="H218" s="1154"/>
      <c r="I218" s="1154"/>
    </row>
    <row r="219" spans="2:9" hidden="1">
      <c r="B219" s="462"/>
    </row>
    <row r="220" spans="2:9" hidden="1">
      <c r="B220" s="1155"/>
      <c r="C220" s="1154"/>
      <c r="D220" s="1154"/>
      <c r="E220" s="1154"/>
      <c r="F220" s="1154"/>
      <c r="G220" s="1154"/>
      <c r="H220" s="1154"/>
      <c r="I220" s="1154"/>
    </row>
    <row r="221" spans="2:9" hidden="1">
      <c r="B221" s="462"/>
    </row>
    <row r="222" spans="2:9" hidden="1">
      <c r="B222" s="1155"/>
      <c r="C222" s="1154"/>
      <c r="D222" s="1154"/>
      <c r="E222" s="1154"/>
      <c r="F222" s="1154"/>
      <c r="G222" s="1154"/>
      <c r="H222" s="1154"/>
      <c r="I222" s="1154"/>
    </row>
    <row r="223" spans="2:9" hidden="1">
      <c r="B223" s="462"/>
    </row>
    <row r="224" spans="2:9" hidden="1">
      <c r="B224" s="1155"/>
      <c r="C224" s="1154"/>
      <c r="D224" s="1154"/>
      <c r="E224" s="1154"/>
      <c r="F224" s="1154"/>
      <c r="G224" s="1154"/>
      <c r="H224" s="1154"/>
      <c r="I224" s="1154"/>
    </row>
    <row r="225" spans="2:9" hidden="1">
      <c r="B225" s="462"/>
    </row>
    <row r="226" spans="2:9" hidden="1">
      <c r="B226" s="1155"/>
      <c r="C226" s="1154"/>
      <c r="D226" s="1154"/>
      <c r="E226" s="1154"/>
      <c r="F226" s="1154"/>
      <c r="G226" s="1154"/>
      <c r="H226" s="1154"/>
      <c r="I226" s="1154"/>
    </row>
    <row r="227" spans="2:9" hidden="1">
      <c r="B227" s="462"/>
    </row>
    <row r="228" spans="2:9" hidden="1">
      <c r="B228" s="462"/>
    </row>
    <row r="229" spans="2:9" hidden="1">
      <c r="B229" s="1155"/>
      <c r="C229" s="1154"/>
      <c r="D229" s="1154"/>
      <c r="E229" s="1154"/>
      <c r="F229" s="1154"/>
      <c r="G229" s="1154"/>
      <c r="H229" s="1154"/>
      <c r="I229" s="1154"/>
    </row>
    <row r="231" spans="2:9" hidden="1">
      <c r="B231" s="1153"/>
      <c r="C231" s="1154"/>
      <c r="D231" s="1154"/>
      <c r="E231" s="1154"/>
      <c r="F231" s="1154"/>
      <c r="G231" s="1154"/>
      <c r="H231" s="1154"/>
      <c r="I231" s="1154"/>
    </row>
    <row r="232" spans="2:9" hidden="1">
      <c r="B232" s="462"/>
    </row>
    <row r="233" spans="2:9" hidden="1">
      <c r="B233" s="1156"/>
      <c r="C233" s="1154"/>
      <c r="D233" s="1154"/>
      <c r="E233" s="1154"/>
      <c r="F233" s="1154"/>
      <c r="G233" s="1154"/>
      <c r="H233" s="1154"/>
      <c r="I233" s="1154"/>
    </row>
    <row r="234" spans="2:9" hidden="1">
      <c r="B234" s="1156"/>
      <c r="C234" s="1154"/>
      <c r="D234" s="1154"/>
      <c r="E234" s="1154"/>
      <c r="F234" s="1154"/>
      <c r="G234" s="1154"/>
      <c r="H234" s="1154"/>
      <c r="I234" s="1154"/>
    </row>
    <row r="235" spans="2:9" hidden="1">
      <c r="B235" s="462"/>
    </row>
    <row r="236" spans="2:9" hidden="1">
      <c r="B236" s="1155"/>
      <c r="C236" s="1154"/>
      <c r="D236" s="1154"/>
      <c r="E236" s="1154"/>
      <c r="F236" s="1154"/>
      <c r="G236" s="1154"/>
      <c r="H236" s="1154"/>
      <c r="I236" s="1154"/>
    </row>
    <row r="237" spans="2:9" hidden="1">
      <c r="B237" s="1155"/>
      <c r="C237" s="1154"/>
      <c r="D237" s="1154"/>
      <c r="E237" s="1154"/>
      <c r="F237" s="1154"/>
      <c r="G237" s="1154"/>
      <c r="H237" s="1154"/>
      <c r="I237" s="1154"/>
    </row>
    <row r="238" spans="2:9" hidden="1">
      <c r="B238" s="462"/>
    </row>
    <row r="239" spans="2:9" hidden="1">
      <c r="B239" s="1155"/>
      <c r="C239" s="1154"/>
      <c r="D239" s="1154"/>
      <c r="E239" s="1154"/>
      <c r="F239" s="1154"/>
      <c r="G239" s="1154"/>
      <c r="H239" s="1154"/>
      <c r="I239" s="1154"/>
    </row>
    <row r="240" spans="2:9" hidden="1">
      <c r="B240" s="1155"/>
      <c r="C240" s="1154"/>
      <c r="D240" s="1154"/>
      <c r="E240" s="1154"/>
      <c r="F240" s="1154"/>
      <c r="G240" s="1154"/>
      <c r="H240" s="1154"/>
      <c r="I240" s="1154"/>
    </row>
    <row r="241" spans="2:9" hidden="1">
      <c r="B241" s="1155"/>
      <c r="C241" s="1154"/>
      <c r="D241" s="1154"/>
      <c r="E241" s="1154"/>
      <c r="F241" s="1154"/>
      <c r="G241" s="1154"/>
      <c r="H241" s="1154"/>
      <c r="I241" s="1154"/>
    </row>
    <row r="242" spans="2:9" hidden="1">
      <c r="B242" s="462"/>
    </row>
    <row r="243" spans="2:9" ht="24" hidden="1" customHeight="1">
      <c r="B243" s="1157"/>
      <c r="C243" s="1154"/>
      <c r="D243" s="1154"/>
      <c r="E243" s="1154"/>
      <c r="F243" s="1154"/>
      <c r="G243" s="1154"/>
      <c r="H243" s="1154"/>
      <c r="I243" s="1154"/>
    </row>
    <row r="244" spans="2:9" hidden="1">
      <c r="B244" s="1157"/>
      <c r="C244" s="1154"/>
      <c r="D244" s="1154"/>
      <c r="E244" s="1154"/>
      <c r="F244" s="1154"/>
      <c r="G244" s="1154"/>
      <c r="H244" s="1154"/>
      <c r="I244" s="1154"/>
    </row>
    <row r="245" spans="2:9" hidden="1">
      <c r="B245" s="462"/>
    </row>
    <row r="246" spans="2:9" ht="48" hidden="1" customHeight="1">
      <c r="B246" s="1155"/>
      <c r="C246" s="1154"/>
      <c r="D246" s="1154"/>
      <c r="E246" s="1154"/>
      <c r="F246" s="1154"/>
      <c r="G246" s="1154"/>
      <c r="H246" s="1154"/>
      <c r="I246" s="1154"/>
    </row>
    <row r="247" spans="2:9" hidden="1">
      <c r="B247" s="462"/>
    </row>
    <row r="248" spans="2:9" hidden="1">
      <c r="B248" s="1157"/>
      <c r="C248" s="1154"/>
      <c r="D248" s="1154"/>
      <c r="E248" s="1154"/>
      <c r="F248" s="1154"/>
      <c r="G248" s="1154"/>
      <c r="H248" s="1154"/>
      <c r="I248" s="1154"/>
    </row>
    <row r="249" spans="2:9" ht="17.25" hidden="1" thickBot="1">
      <c r="B249" s="462"/>
    </row>
    <row r="250" spans="2:9" ht="26.45" hidden="1" customHeight="1" thickBot="1">
      <c r="B250" s="468"/>
      <c r="C250" s="469"/>
      <c r="D250" s="469"/>
      <c r="E250" s="469"/>
    </row>
    <row r="251" spans="2:9" ht="33.4" hidden="1" customHeight="1" thickBot="1">
      <c r="B251" s="470"/>
      <c r="C251" s="471"/>
      <c r="D251" s="471"/>
      <c r="E251" s="471"/>
    </row>
    <row r="252" spans="2:9" ht="33.4" hidden="1" customHeight="1" thickBot="1">
      <c r="B252" s="470"/>
      <c r="C252" s="471"/>
      <c r="D252" s="471"/>
      <c r="E252" s="471"/>
    </row>
    <row r="253" spans="2:9" ht="33.4" hidden="1" customHeight="1" thickBot="1">
      <c r="B253" s="470"/>
      <c r="C253" s="471"/>
      <c r="D253" s="471"/>
      <c r="E253" s="471"/>
    </row>
    <row r="254" spans="2:9" ht="33.4" hidden="1" customHeight="1" thickBot="1">
      <c r="B254" s="496"/>
      <c r="C254" s="471"/>
      <c r="D254" s="471"/>
      <c r="E254" s="471"/>
    </row>
    <row r="255" spans="2:9" hidden="1">
      <c r="B255" s="462"/>
    </row>
    <row r="256" spans="2:9" hidden="1">
      <c r="B256" s="462"/>
    </row>
    <row r="257" spans="2:9"/>
    <row r="258" spans="2:9" hidden="1">
      <c r="B258" s="1153"/>
      <c r="C258" s="1154"/>
      <c r="D258" s="1154"/>
      <c r="E258" s="1154"/>
      <c r="F258" s="1154"/>
      <c r="G258" s="1154"/>
      <c r="H258" s="1154"/>
      <c r="I258" s="1154"/>
    </row>
    <row r="259" spans="2:9" hidden="1">
      <c r="B259" s="1156"/>
      <c r="C259" s="1154"/>
      <c r="D259" s="1154"/>
      <c r="E259" s="1154"/>
      <c r="F259" s="1154"/>
      <c r="G259" s="1154"/>
      <c r="H259" s="1154"/>
      <c r="I259" s="1154"/>
    </row>
    <row r="260" spans="2:9" hidden="1">
      <c r="B260" s="1156"/>
      <c r="C260" s="1154"/>
      <c r="D260" s="1154"/>
      <c r="E260" s="1154"/>
      <c r="F260" s="1154"/>
      <c r="G260" s="1154"/>
      <c r="H260" s="1154"/>
      <c r="I260" s="1154"/>
    </row>
    <row r="261" spans="2:9" hidden="1">
      <c r="B261" s="462"/>
    </row>
    <row r="262" spans="2:9" hidden="1">
      <c r="B262" s="1155"/>
      <c r="C262" s="1154"/>
      <c r="D262" s="1154"/>
      <c r="E262" s="1154"/>
      <c r="F262" s="1154"/>
      <c r="G262" s="1154"/>
      <c r="H262" s="1154"/>
      <c r="I262" s="1154"/>
    </row>
    <row r="263" spans="2:9" hidden="1">
      <c r="B263" s="1155"/>
      <c r="C263" s="1154"/>
      <c r="D263" s="1154"/>
      <c r="E263" s="1154"/>
      <c r="F263" s="1154"/>
      <c r="G263" s="1154"/>
      <c r="H263" s="1154"/>
      <c r="I263" s="1154"/>
    </row>
    <row r="264" spans="2:9" hidden="1">
      <c r="B264" s="462"/>
    </row>
    <row r="265" spans="2:9" hidden="1">
      <c r="B265" s="462"/>
    </row>
    <row r="266" spans="2:9" hidden="1">
      <c r="B266" s="1155"/>
      <c r="C266" s="1154"/>
      <c r="D266" s="1154"/>
      <c r="E266" s="1154"/>
      <c r="F266" s="1154"/>
      <c r="G266" s="1154"/>
      <c r="H266" s="1154"/>
      <c r="I266" s="1154"/>
    </row>
    <row r="267" spans="2:9" hidden="1">
      <c r="B267" s="1155"/>
      <c r="C267" s="1154"/>
      <c r="D267" s="1154"/>
      <c r="E267" s="1154"/>
      <c r="F267" s="1154"/>
      <c r="G267" s="1154"/>
      <c r="H267" s="1154"/>
      <c r="I267" s="1154"/>
    </row>
    <row r="268" spans="2:9" hidden="1">
      <c r="B268" s="1155"/>
      <c r="C268" s="1154"/>
      <c r="D268" s="1154"/>
      <c r="E268" s="1154"/>
      <c r="F268" s="1154"/>
      <c r="G268" s="1154"/>
      <c r="H268" s="1154"/>
      <c r="I268" s="1154"/>
    </row>
    <row r="269" spans="2:9" hidden="1">
      <c r="B269" s="462"/>
    </row>
    <row r="270" spans="2:9" hidden="1">
      <c r="B270" s="1155"/>
      <c r="C270" s="1154"/>
      <c r="D270" s="1154"/>
      <c r="E270" s="1154"/>
      <c r="F270" s="1154"/>
      <c r="G270" s="1154"/>
      <c r="H270" s="1154"/>
      <c r="I270" s="1154"/>
    </row>
    <row r="271" spans="2:9" hidden="1">
      <c r="B271" s="1157"/>
      <c r="C271" s="1154"/>
      <c r="D271" s="1154"/>
      <c r="E271" s="1154"/>
      <c r="F271" s="1154"/>
      <c r="G271" s="1154"/>
      <c r="H271" s="1154"/>
      <c r="I271" s="1154"/>
    </row>
    <row r="272" spans="2:9" hidden="1">
      <c r="B272" s="462"/>
    </row>
    <row r="273" spans="2:9" hidden="1">
      <c r="B273" s="1155"/>
      <c r="C273" s="1154"/>
      <c r="D273" s="1154"/>
      <c r="E273" s="1154"/>
      <c r="F273" s="1154"/>
      <c r="G273" s="1154"/>
      <c r="H273" s="1154"/>
      <c r="I273" s="1154"/>
    </row>
    <row r="274" spans="2:9" hidden="1">
      <c r="B274" s="462"/>
    </row>
    <row r="275" spans="2:9" hidden="1">
      <c r="B275" s="1157"/>
      <c r="C275" s="1154"/>
      <c r="D275" s="1154"/>
      <c r="E275" s="1154"/>
      <c r="F275" s="1154"/>
      <c r="G275" s="1154"/>
      <c r="H275" s="1154"/>
      <c r="I275" s="1154"/>
    </row>
    <row r="276" spans="2:9" hidden="1">
      <c r="B276" s="462"/>
    </row>
    <row r="277" spans="2:9" hidden="1">
      <c r="B277" s="1153"/>
      <c r="C277" s="1154"/>
      <c r="D277" s="1154"/>
      <c r="E277" s="1154"/>
      <c r="F277" s="1154"/>
      <c r="G277" s="1154"/>
      <c r="H277" s="1154"/>
      <c r="I277" s="1154"/>
    </row>
    <row r="278" spans="2:9" hidden="1">
      <c r="B278" s="1155"/>
      <c r="C278" s="1154"/>
      <c r="D278" s="1154"/>
      <c r="E278" s="1154"/>
      <c r="F278" s="1154"/>
      <c r="G278" s="1154"/>
      <c r="H278" s="1154"/>
      <c r="I278" s="1154"/>
    </row>
    <row r="279" spans="2:9" hidden="1">
      <c r="B279" s="462"/>
    </row>
    <row r="280" spans="2:9" hidden="1">
      <c r="B280" s="1153"/>
      <c r="C280" s="1154"/>
      <c r="D280" s="1154"/>
      <c r="E280" s="1154"/>
      <c r="F280" s="1154"/>
      <c r="G280" s="1154"/>
      <c r="H280" s="1154"/>
      <c r="I280" s="1154"/>
    </row>
    <row r="281" spans="2:9" hidden="1">
      <c r="B281" s="1153"/>
      <c r="C281" s="1154"/>
      <c r="D281" s="1154"/>
      <c r="E281" s="1154"/>
      <c r="F281" s="1154"/>
      <c r="G281" s="1154"/>
      <c r="H281" s="1154"/>
      <c r="I281" s="1154"/>
    </row>
    <row r="282" spans="2:9" hidden="1">
      <c r="B282" s="1155"/>
      <c r="C282" s="1154"/>
      <c r="D282" s="1154"/>
      <c r="E282" s="1154"/>
      <c r="F282" s="1154"/>
      <c r="G282" s="1154"/>
      <c r="H282" s="1154"/>
      <c r="I282" s="1154"/>
    </row>
    <row r="283" spans="2:9" hidden="1">
      <c r="B283" s="462"/>
    </row>
    <row r="284" spans="2:9" hidden="1">
      <c r="B284" s="462"/>
    </row>
    <row r="285" spans="2:9" hidden="1">
      <c r="B285" s="462"/>
    </row>
    <row r="286" spans="2:9" hidden="1">
      <c r="B286" s="462"/>
    </row>
    <row r="287" spans="2:9" hidden="1">
      <c r="B287" s="1155"/>
      <c r="C287" s="1154"/>
      <c r="D287" s="1154"/>
      <c r="E287" s="1154"/>
      <c r="F287" s="1154"/>
      <c r="G287" s="1154"/>
      <c r="H287" s="1154"/>
      <c r="I287" s="1154"/>
    </row>
    <row r="288" spans="2:9" hidden="1">
      <c r="B288" s="462"/>
    </row>
    <row r="289" spans="2:9"/>
    <row r="290" spans="2:9" hidden="1">
      <c r="B290" s="1153"/>
      <c r="C290" s="1154"/>
      <c r="D290" s="1154"/>
      <c r="E290" s="1154"/>
      <c r="F290" s="1154"/>
      <c r="G290" s="1154"/>
      <c r="H290" s="1154"/>
      <c r="I290" s="1154"/>
    </row>
    <row r="291" spans="2:9" hidden="1">
      <c r="B291" s="1157"/>
      <c r="C291" s="1154"/>
      <c r="D291" s="1154"/>
      <c r="E291" s="1154"/>
      <c r="F291" s="1154"/>
      <c r="G291" s="1154"/>
      <c r="H291" s="1154"/>
      <c r="I291" s="1154"/>
    </row>
    <row r="292" spans="2:9" hidden="1">
      <c r="B292" s="1157"/>
      <c r="C292" s="1154"/>
      <c r="D292" s="1154"/>
      <c r="E292" s="1154"/>
      <c r="F292" s="1154"/>
      <c r="G292" s="1154"/>
      <c r="H292" s="1154"/>
      <c r="I292" s="1154"/>
    </row>
    <row r="293" spans="2:9" ht="17.25" hidden="1" thickBot="1">
      <c r="B293" s="462"/>
    </row>
    <row r="294" spans="2:9" ht="18.75" hidden="1" customHeight="1">
      <c r="B294" s="491"/>
      <c r="C294" s="1158"/>
      <c r="D294" s="1158"/>
      <c r="E294" s="472"/>
      <c r="F294" s="472"/>
      <c r="G294" s="1158"/>
      <c r="H294" s="473"/>
      <c r="I294" s="472"/>
    </row>
    <row r="295" spans="2:9" ht="18.75" hidden="1" customHeight="1" thickBot="1">
      <c r="B295" s="492"/>
      <c r="C295" s="1159"/>
      <c r="D295" s="1159"/>
      <c r="E295" s="474"/>
      <c r="F295" s="474"/>
      <c r="G295" s="1159"/>
      <c r="H295" s="471"/>
      <c r="I295" s="475"/>
    </row>
    <row r="296" spans="2:9" ht="409.5" hidden="1" customHeight="1" thickBot="1">
      <c r="B296" s="470"/>
      <c r="C296" s="471"/>
      <c r="D296" s="471"/>
      <c r="E296" s="471"/>
      <c r="F296" s="471"/>
      <c r="G296" s="471"/>
      <c r="H296" s="471"/>
      <c r="I296" s="471"/>
    </row>
    <row r="297" spans="2:9" hidden="1">
      <c r="B297" s="1155"/>
      <c r="C297" s="1154"/>
      <c r="D297" s="1154"/>
      <c r="E297" s="1154"/>
      <c r="F297" s="1154"/>
      <c r="G297" s="1154"/>
      <c r="H297" s="1154"/>
      <c r="I297" s="1154"/>
    </row>
    <row r="298" spans="2:9" hidden="1">
      <c r="B298" s="1155"/>
      <c r="C298" s="1154"/>
      <c r="D298" s="1154"/>
      <c r="E298" s="1154"/>
      <c r="F298" s="1154"/>
      <c r="G298" s="1154"/>
      <c r="H298" s="1154"/>
      <c r="I298" s="1154"/>
    </row>
    <row r="299" spans="2:9" hidden="1">
      <c r="B299" s="1155"/>
      <c r="C299" s="1154"/>
      <c r="D299" s="1154"/>
      <c r="E299" s="1154"/>
      <c r="F299" s="1154"/>
      <c r="G299" s="1154"/>
      <c r="H299" s="1154"/>
      <c r="I299" s="1154"/>
    </row>
    <row r="301" spans="2:9" hidden="1">
      <c r="B301" s="1153"/>
      <c r="C301" s="1154"/>
      <c r="D301" s="1154"/>
      <c r="E301" s="1154"/>
      <c r="F301" s="1154"/>
      <c r="G301" s="1154"/>
      <c r="H301" s="1154"/>
      <c r="I301" s="1154"/>
    </row>
    <row r="302" spans="2:9" hidden="1">
      <c r="B302" s="1156"/>
      <c r="C302" s="1154"/>
      <c r="D302" s="1154"/>
      <c r="E302" s="1154"/>
      <c r="F302" s="1154"/>
      <c r="G302" s="1154"/>
      <c r="H302" s="1154"/>
      <c r="I302" s="1154"/>
    </row>
    <row r="303" spans="2:9" hidden="1">
      <c r="B303" s="1156"/>
      <c r="C303" s="1154"/>
      <c r="D303" s="1154"/>
      <c r="E303" s="1154"/>
      <c r="F303" s="1154"/>
      <c r="G303" s="1154"/>
      <c r="H303" s="1154"/>
      <c r="I303" s="1154"/>
    </row>
    <row r="304" spans="2:9" hidden="1">
      <c r="B304" s="462"/>
    </row>
    <row r="305" spans="2:9" hidden="1">
      <c r="B305" s="1155"/>
      <c r="C305" s="1154"/>
      <c r="D305" s="1154"/>
      <c r="E305" s="1154"/>
      <c r="F305" s="1154"/>
      <c r="G305" s="1154"/>
      <c r="H305" s="1154"/>
      <c r="I305" s="1154"/>
    </row>
    <row r="306" spans="2:9" hidden="1">
      <c r="B306" s="1155"/>
      <c r="C306" s="1154"/>
      <c r="D306" s="1154"/>
      <c r="E306" s="1154"/>
      <c r="F306" s="1154"/>
      <c r="G306" s="1154"/>
      <c r="H306" s="1154"/>
      <c r="I306" s="1154"/>
    </row>
    <row r="307" spans="2:9" hidden="1">
      <c r="B307" s="462"/>
    </row>
    <row r="308" spans="2:9" hidden="1">
      <c r="B308" s="1155"/>
      <c r="C308" s="1154"/>
      <c r="D308" s="1154"/>
      <c r="E308" s="1154"/>
      <c r="F308" s="1154"/>
      <c r="G308" s="1154"/>
      <c r="H308" s="1154"/>
      <c r="I308" s="1154"/>
    </row>
    <row r="309" spans="2:9" hidden="1">
      <c r="B309" s="1155"/>
      <c r="C309" s="1154"/>
      <c r="D309" s="1154"/>
      <c r="E309" s="1154"/>
      <c r="F309" s="1154"/>
      <c r="G309" s="1154"/>
      <c r="H309" s="1154"/>
      <c r="I309" s="1154"/>
    </row>
    <row r="310" spans="2:9" hidden="1">
      <c r="B310" s="1155"/>
      <c r="C310" s="1154"/>
      <c r="D310" s="1154"/>
      <c r="E310" s="1154"/>
      <c r="F310" s="1154"/>
      <c r="G310" s="1154"/>
      <c r="H310" s="1154"/>
      <c r="I310" s="1154"/>
    </row>
    <row r="311" spans="2:9" hidden="1">
      <c r="B311" s="462"/>
    </row>
    <row r="312" spans="2:9" hidden="1">
      <c r="B312" s="1157"/>
      <c r="C312" s="1154"/>
      <c r="D312" s="1154"/>
      <c r="E312" s="1154"/>
      <c r="F312" s="1154"/>
      <c r="G312" s="1154"/>
      <c r="H312" s="1154"/>
      <c r="I312" s="1154"/>
    </row>
    <row r="313" spans="2:9" hidden="1">
      <c r="B313" s="1157"/>
      <c r="C313" s="1154"/>
      <c r="D313" s="1154"/>
      <c r="E313" s="1154"/>
      <c r="F313" s="1154"/>
      <c r="G313" s="1154"/>
      <c r="H313" s="1154"/>
      <c r="I313" s="1154"/>
    </row>
    <row r="314" spans="2:9" hidden="1">
      <c r="B314" s="462"/>
    </row>
    <row r="315" spans="2:9" hidden="1">
      <c r="B315" s="1155"/>
      <c r="C315" s="1154"/>
      <c r="D315" s="1154"/>
      <c r="E315" s="1154"/>
      <c r="F315" s="1154"/>
      <c r="G315" s="1154"/>
      <c r="H315" s="1154"/>
      <c r="I315" s="1154"/>
    </row>
    <row r="316" spans="2:9" hidden="1">
      <c r="B316" s="462"/>
    </row>
    <row r="317" spans="2:9" hidden="1">
      <c r="B317" s="1157"/>
      <c r="C317" s="1154"/>
      <c r="D317" s="1154"/>
      <c r="E317" s="1154"/>
      <c r="F317" s="1154"/>
      <c r="G317" s="1154"/>
      <c r="H317" s="1154"/>
      <c r="I317" s="1154"/>
    </row>
    <row r="318" spans="2:9" hidden="1">
      <c r="B318" s="462"/>
    </row>
    <row r="319" spans="2:9" hidden="1">
      <c r="B319" s="1153"/>
      <c r="C319" s="1154"/>
      <c r="D319" s="1154"/>
      <c r="E319" s="1154"/>
      <c r="F319" s="1154"/>
      <c r="G319" s="1154"/>
      <c r="H319" s="1154"/>
      <c r="I319" s="1154"/>
    </row>
    <row r="320" spans="2:9" hidden="1">
      <c r="B320" s="1155"/>
      <c r="C320" s="1154"/>
      <c r="D320" s="1154"/>
      <c r="E320" s="1154"/>
      <c r="F320" s="1154"/>
      <c r="G320" s="1154"/>
      <c r="H320" s="1154"/>
      <c r="I320" s="1154"/>
    </row>
    <row r="321" spans="2:9" hidden="1">
      <c r="B321" s="1155"/>
      <c r="C321" s="1154"/>
      <c r="D321" s="1154"/>
      <c r="E321" s="1154"/>
      <c r="F321" s="1154"/>
      <c r="G321" s="1154"/>
      <c r="H321" s="1154"/>
      <c r="I321" s="1154"/>
    </row>
    <row r="322" spans="2:9" hidden="1">
      <c r="B322" s="462"/>
    </row>
    <row r="323" spans="2:9" hidden="1">
      <c r="B323" s="1153"/>
      <c r="C323" s="1154"/>
      <c r="D323" s="1154"/>
      <c r="E323" s="1154"/>
      <c r="F323" s="1154"/>
      <c r="G323" s="1154"/>
      <c r="H323" s="1154"/>
      <c r="I323" s="1154"/>
    </row>
    <row r="324" spans="2:9" hidden="1">
      <c r="B324" s="1155"/>
      <c r="C324" s="1154"/>
      <c r="D324" s="1154"/>
      <c r="E324" s="1154"/>
      <c r="F324" s="1154"/>
      <c r="G324" s="1154"/>
      <c r="H324" s="1154"/>
      <c r="I324" s="1154"/>
    </row>
    <row r="325" spans="2:9" hidden="1">
      <c r="B325" s="462"/>
    </row>
    <row r="326" spans="2:9" hidden="1">
      <c r="B326" s="1153"/>
      <c r="C326" s="1154"/>
      <c r="D326" s="1154"/>
      <c r="E326" s="1154"/>
      <c r="F326" s="1154"/>
      <c r="G326" s="1154"/>
      <c r="H326" s="1154"/>
      <c r="I326" s="1154"/>
    </row>
    <row r="327" spans="2:9" hidden="1">
      <c r="B327" s="1155"/>
      <c r="C327" s="1154"/>
      <c r="D327" s="1154"/>
      <c r="E327" s="1154"/>
      <c r="F327" s="1154"/>
      <c r="G327" s="1154"/>
      <c r="H327" s="1154"/>
      <c r="I327" s="1154"/>
    </row>
    <row r="328" spans="2:9" hidden="1">
      <c r="B328" s="462"/>
    </row>
    <row r="329" spans="2:9" hidden="1">
      <c r="B329" s="1153"/>
      <c r="C329" s="1154"/>
      <c r="D329" s="1154"/>
      <c r="E329" s="1154"/>
      <c r="F329" s="1154"/>
      <c r="G329" s="1154"/>
      <c r="H329" s="1154"/>
      <c r="I329" s="1154"/>
    </row>
    <row r="330" spans="2:9" hidden="1">
      <c r="B330" s="1155"/>
      <c r="C330" s="1154"/>
      <c r="D330" s="1154"/>
      <c r="E330" s="1154"/>
      <c r="F330" s="1154"/>
      <c r="G330" s="1154"/>
      <c r="H330" s="1154"/>
      <c r="I330" s="1154"/>
    </row>
    <row r="331" spans="2:9" hidden="1">
      <c r="B331" s="462"/>
    </row>
    <row r="332" spans="2:9" hidden="1">
      <c r="B332" s="1153"/>
      <c r="C332" s="1154"/>
      <c r="D332" s="1154"/>
      <c r="E332" s="1154"/>
      <c r="F332" s="1154"/>
      <c r="G332" s="1154"/>
      <c r="H332" s="1154"/>
      <c r="I332" s="1154"/>
    </row>
    <row r="333" spans="2:9" hidden="1">
      <c r="B333" s="1155"/>
      <c r="C333" s="1154"/>
      <c r="D333" s="1154"/>
      <c r="E333" s="1154"/>
      <c r="F333" s="1154"/>
      <c r="G333" s="1154"/>
      <c r="H333" s="1154"/>
      <c r="I333" s="1154"/>
    </row>
    <row r="334" spans="2:9" hidden="1">
      <c r="B334" s="1155"/>
      <c r="C334" s="1154"/>
      <c r="D334" s="1154"/>
      <c r="E334" s="1154"/>
      <c r="F334" s="1154"/>
      <c r="G334" s="1154"/>
      <c r="H334" s="1154"/>
      <c r="I334" s="1154"/>
    </row>
    <row r="335" spans="2:9" hidden="1">
      <c r="B335" s="1155"/>
      <c r="C335" s="1154"/>
      <c r="D335" s="1154"/>
      <c r="E335" s="1154"/>
      <c r="F335" s="1154"/>
      <c r="G335" s="1154"/>
      <c r="H335" s="1154"/>
      <c r="I335" s="1154"/>
    </row>
    <row r="337" spans="2:9" hidden="1">
      <c r="B337" s="1153"/>
      <c r="C337" s="1154"/>
      <c r="D337" s="1154"/>
      <c r="E337" s="1154"/>
      <c r="F337" s="1154"/>
      <c r="G337" s="1154"/>
      <c r="H337" s="1154"/>
      <c r="I337" s="1154"/>
    </row>
    <row r="338" spans="2:9" hidden="1">
      <c r="B338" s="476"/>
    </row>
    <row r="339" spans="2:9" hidden="1">
      <c r="B339" s="1156"/>
      <c r="C339" s="1154"/>
      <c r="D339" s="1154"/>
      <c r="E339" s="1154"/>
      <c r="F339" s="1154"/>
      <c r="G339" s="1154"/>
      <c r="H339" s="1154"/>
      <c r="I339" s="1154"/>
    </row>
    <row r="340" spans="2:9" hidden="1">
      <c r="B340" s="1156"/>
      <c r="C340" s="1154"/>
      <c r="D340" s="1154"/>
      <c r="E340" s="1154"/>
      <c r="F340" s="1154"/>
      <c r="G340" s="1154"/>
      <c r="H340" s="1154"/>
      <c r="I340" s="1154"/>
    </row>
    <row r="341" spans="2:9" hidden="1">
      <c r="B341" s="1155"/>
      <c r="C341" s="1154"/>
      <c r="D341" s="1154"/>
      <c r="E341" s="1154"/>
      <c r="F341" s="1154"/>
      <c r="G341" s="1154"/>
      <c r="H341" s="1154"/>
      <c r="I341" s="1154"/>
    </row>
    <row r="342" spans="2:9" hidden="1">
      <c r="B342" s="1155"/>
      <c r="C342" s="1154"/>
      <c r="D342" s="1154"/>
      <c r="E342" s="1154"/>
      <c r="F342" s="1154"/>
      <c r="G342" s="1154"/>
      <c r="H342" s="1154"/>
      <c r="I342" s="1154"/>
    </row>
    <row r="343" spans="2:9" hidden="1">
      <c r="B343" s="462"/>
    </row>
    <row r="344" spans="2:9" hidden="1">
      <c r="B344" s="1155"/>
      <c r="C344" s="1154"/>
      <c r="D344" s="1154"/>
      <c r="E344" s="1154"/>
      <c r="F344" s="1154"/>
      <c r="G344" s="1154"/>
      <c r="H344" s="1154"/>
      <c r="I344" s="1154"/>
    </row>
    <row r="345" spans="2:9" hidden="1">
      <c r="B345" s="1155"/>
      <c r="C345" s="1154"/>
      <c r="D345" s="1154"/>
      <c r="E345" s="1154"/>
      <c r="F345" s="1154"/>
      <c r="G345" s="1154"/>
      <c r="H345" s="1154"/>
      <c r="I345" s="1154"/>
    </row>
    <row r="346" spans="2:9" hidden="1">
      <c r="B346" s="1155"/>
      <c r="C346" s="1154"/>
      <c r="D346" s="1154"/>
      <c r="E346" s="1154"/>
      <c r="F346" s="1154"/>
      <c r="G346" s="1154"/>
      <c r="H346" s="1154"/>
      <c r="I346" s="1154"/>
    </row>
    <row r="347" spans="2:9" hidden="1">
      <c r="B347" s="462"/>
    </row>
    <row r="348" spans="2:9" hidden="1">
      <c r="B348" s="1157"/>
      <c r="C348" s="1154"/>
      <c r="D348" s="1154"/>
      <c r="E348" s="1154"/>
      <c r="F348" s="1154"/>
      <c r="G348" s="1154"/>
      <c r="H348" s="1154"/>
      <c r="I348" s="1154"/>
    </row>
    <row r="349" spans="2:9" hidden="1">
      <c r="B349" s="1157"/>
      <c r="C349" s="1154"/>
      <c r="D349" s="1154"/>
      <c r="E349" s="1154"/>
      <c r="F349" s="1154"/>
      <c r="G349" s="1154"/>
      <c r="H349" s="1154"/>
      <c r="I349" s="1154"/>
    </row>
    <row r="350" spans="2:9" hidden="1">
      <c r="B350" s="462"/>
    </row>
    <row r="351" spans="2:9" hidden="1">
      <c r="B351" s="1155"/>
      <c r="C351" s="1154"/>
      <c r="D351" s="1154"/>
      <c r="E351" s="1154"/>
      <c r="F351" s="1154"/>
      <c r="G351" s="1154"/>
      <c r="H351" s="1154"/>
      <c r="I351" s="1154"/>
    </row>
    <row r="352" spans="2:9" hidden="1">
      <c r="B352" s="462"/>
    </row>
    <row r="353" spans="2:9" hidden="1">
      <c r="B353" s="1157"/>
      <c r="C353" s="1154"/>
      <c r="D353" s="1154"/>
      <c r="E353" s="1154"/>
      <c r="F353" s="1154"/>
      <c r="G353" s="1154"/>
      <c r="H353" s="1154"/>
      <c r="I353" s="1154"/>
    </row>
    <row r="354" spans="2:9" hidden="1">
      <c r="B354" s="462"/>
    </row>
    <row r="355" spans="2:9" hidden="1">
      <c r="B355" s="1153"/>
      <c r="C355" s="1154"/>
      <c r="D355" s="1154"/>
      <c r="E355" s="1154"/>
      <c r="F355" s="1154"/>
      <c r="G355" s="1154"/>
      <c r="H355" s="1154"/>
      <c r="I355" s="1154"/>
    </row>
    <row r="356" spans="2:9" hidden="1">
      <c r="B356" s="1153"/>
      <c r="C356" s="1154"/>
      <c r="D356" s="1154"/>
      <c r="E356" s="1154"/>
      <c r="F356" s="1154"/>
      <c r="G356" s="1154"/>
      <c r="H356" s="1154"/>
      <c r="I356" s="1154"/>
    </row>
    <row r="357" spans="2:9" hidden="1">
      <c r="B357" s="1153"/>
      <c r="C357" s="1154"/>
      <c r="D357" s="1154"/>
      <c r="E357" s="1154"/>
      <c r="F357" s="1154"/>
      <c r="G357" s="1154"/>
      <c r="H357" s="1154"/>
      <c r="I357" s="1154"/>
    </row>
    <row r="358" spans="2:9" hidden="1">
      <c r="B358" s="466"/>
    </row>
    <row r="359" spans="2:9" hidden="1">
      <c r="B359" s="1153"/>
      <c r="C359" s="1154"/>
      <c r="D359" s="1154"/>
      <c r="E359" s="1154"/>
      <c r="F359" s="1154"/>
      <c r="G359" s="1154"/>
      <c r="H359" s="1154"/>
      <c r="I359" s="1154"/>
    </row>
    <row r="360" spans="2:9" hidden="1">
      <c r="B360" s="466"/>
    </row>
    <row r="361" spans="2:9" hidden="1">
      <c r="B361" s="1153"/>
      <c r="C361" s="1154"/>
      <c r="D361" s="1154"/>
      <c r="E361" s="1154"/>
      <c r="F361" s="1154"/>
      <c r="G361" s="1154"/>
      <c r="H361" s="1154"/>
      <c r="I361" s="1154"/>
    </row>
    <row r="362" spans="2:9" hidden="1">
      <c r="B362" s="466"/>
    </row>
    <row r="363" spans="2:9" hidden="1">
      <c r="B363" s="1153"/>
      <c r="C363" s="1154"/>
      <c r="D363" s="1154"/>
      <c r="E363" s="1154"/>
      <c r="F363" s="1154"/>
      <c r="G363" s="1154"/>
      <c r="H363" s="1154"/>
      <c r="I363" s="1154"/>
    </row>
    <row r="364" spans="2:9" hidden="1">
      <c r="B364" s="1153"/>
      <c r="C364" s="1154"/>
      <c r="D364" s="1154"/>
      <c r="E364" s="1154"/>
      <c r="F364" s="1154"/>
      <c r="G364" s="1154"/>
      <c r="H364" s="1154"/>
      <c r="I364" s="1154"/>
    </row>
    <row r="365" spans="2:9" hidden="1">
      <c r="B365" s="466"/>
    </row>
    <row r="367" spans="2:9" hidden="1">
      <c r="B367" s="1153"/>
      <c r="C367" s="1154"/>
      <c r="D367" s="1154"/>
      <c r="E367" s="1154"/>
      <c r="F367" s="1154"/>
      <c r="G367" s="1154"/>
      <c r="H367" s="1154"/>
      <c r="I367" s="1154"/>
    </row>
    <row r="368" spans="2:9" hidden="1">
      <c r="B368" s="503"/>
    </row>
    <row r="369" spans="2:9" hidden="1">
      <c r="B369" s="1163"/>
      <c r="C369" s="1154"/>
      <c r="D369" s="1154"/>
      <c r="E369" s="1154"/>
      <c r="F369" s="1154"/>
      <c r="G369" s="1154"/>
      <c r="H369" s="1154"/>
      <c r="I369" s="1154"/>
    </row>
    <row r="370" spans="2:9" hidden="1">
      <c r="B370" s="466"/>
    </row>
    <row r="371" spans="2:9" hidden="1">
      <c r="B371" s="466"/>
    </row>
    <row r="372" spans="2:9" hidden="1">
      <c r="B372" s="1164"/>
      <c r="C372" s="1154"/>
      <c r="D372" s="1154"/>
      <c r="E372" s="1154"/>
      <c r="F372" s="1154"/>
      <c r="G372" s="1154"/>
      <c r="H372" s="1154"/>
      <c r="I372" s="1154"/>
    </row>
    <row r="373" spans="2:9" ht="17.25" hidden="1" thickBot="1">
      <c r="B373" s="466"/>
    </row>
    <row r="374" spans="2:9" ht="34.9" hidden="1" customHeight="1" thickBot="1">
      <c r="B374" s="1160"/>
      <c r="C374" s="1161"/>
      <c r="D374" s="1160"/>
      <c r="E374" s="1161"/>
      <c r="F374" s="1160"/>
      <c r="G374" s="1161"/>
    </row>
    <row r="375" spans="2:9" ht="18.75" hidden="1" customHeight="1">
      <c r="B375" s="504"/>
      <c r="C375" s="1165"/>
      <c r="D375" s="505"/>
      <c r="E375" s="505"/>
      <c r="F375" s="505"/>
      <c r="G375" s="505"/>
    </row>
    <row r="376" spans="2:9" ht="18.75" hidden="1" customHeight="1">
      <c r="B376" s="506"/>
      <c r="C376" s="1166"/>
      <c r="D376" s="507"/>
      <c r="E376" s="507"/>
      <c r="F376" s="507"/>
      <c r="G376" s="507"/>
    </row>
    <row r="377" spans="2:9" ht="18.75" hidden="1" customHeight="1" thickBot="1">
      <c r="B377" s="508"/>
      <c r="C377" s="1167"/>
      <c r="D377" s="509"/>
      <c r="E377" s="509"/>
      <c r="F377" s="510"/>
      <c r="G377" s="510"/>
    </row>
    <row r="378" spans="2:9" ht="78.400000000000006" hidden="1" customHeight="1" thickBot="1">
      <c r="B378" s="511"/>
      <c r="C378" s="512"/>
      <c r="D378" s="512"/>
      <c r="E378" s="512"/>
      <c r="F378" s="512"/>
      <c r="G378" s="512"/>
    </row>
    <row r="380" spans="2:9" hidden="1">
      <c r="B380" s="1153"/>
      <c r="C380" s="1154"/>
      <c r="D380" s="1154"/>
      <c r="E380" s="1154"/>
      <c r="F380" s="1154"/>
      <c r="G380" s="1154"/>
      <c r="H380" s="1154"/>
      <c r="I380" s="1154"/>
    </row>
    <row r="381" spans="2:9" hidden="1">
      <c r="B381" s="462"/>
    </row>
    <row r="382" spans="2:9" hidden="1">
      <c r="B382" s="1155"/>
      <c r="C382" s="1154"/>
      <c r="D382" s="1154"/>
      <c r="E382" s="1154"/>
      <c r="F382" s="1154"/>
      <c r="G382" s="1154"/>
      <c r="H382" s="1154"/>
      <c r="I382" s="1154"/>
    </row>
    <row r="383" spans="2:9" hidden="1">
      <c r="B383" s="462"/>
    </row>
    <row r="384" spans="2:9" hidden="1">
      <c r="B384" s="462"/>
    </row>
    <row r="385" spans="2:9" hidden="1">
      <c r="B385" s="1157"/>
      <c r="C385" s="1154"/>
      <c r="D385" s="1154"/>
      <c r="E385" s="1154"/>
      <c r="F385" s="1154"/>
      <c r="G385" s="1154"/>
      <c r="H385" s="1154"/>
      <c r="I385" s="1154"/>
    </row>
    <row r="386" spans="2:9" hidden="1">
      <c r="B386" s="1157"/>
      <c r="C386" s="1154"/>
      <c r="D386" s="1154"/>
      <c r="E386" s="1154"/>
      <c r="F386" s="1154"/>
      <c r="G386" s="1154"/>
      <c r="H386" s="1154"/>
      <c r="I386" s="1154"/>
    </row>
    <row r="387" spans="2:9" hidden="1">
      <c r="B387" s="462"/>
    </row>
    <row r="388" spans="2:9" hidden="1">
      <c r="B388" s="462"/>
    </row>
    <row r="389" spans="2:9" hidden="1">
      <c r="B389" s="1155"/>
      <c r="C389" s="1154"/>
      <c r="D389" s="1154"/>
      <c r="E389" s="1154"/>
      <c r="F389" s="1154"/>
      <c r="G389" s="1154"/>
      <c r="H389" s="1154"/>
      <c r="I389" s="1154"/>
    </row>
    <row r="390" spans="2:9" hidden="1">
      <c r="B390" s="462"/>
    </row>
    <row r="391" spans="2:9" hidden="1">
      <c r="B391" s="462"/>
    </row>
    <row r="392" spans="2:9" hidden="1">
      <c r="B392" s="1155"/>
      <c r="C392" s="1154"/>
      <c r="D392" s="1154"/>
      <c r="E392" s="1154"/>
      <c r="F392" s="1154"/>
      <c r="G392" s="1154"/>
      <c r="H392" s="1154"/>
      <c r="I392" s="1154"/>
    </row>
    <row r="393" spans="2:9" hidden="1">
      <c r="B393" s="462"/>
    </row>
    <row r="394" spans="2:9" hidden="1">
      <c r="B394" s="462"/>
    </row>
    <row r="395" spans="2:9" hidden="1">
      <c r="B395" s="1157"/>
      <c r="C395" s="1154"/>
      <c r="D395" s="1154"/>
      <c r="E395" s="1154"/>
      <c r="F395" s="1154"/>
      <c r="G395" s="1154"/>
      <c r="H395" s="1154"/>
      <c r="I395" s="1154"/>
    </row>
    <row r="396" spans="2:9" hidden="1">
      <c r="B396" s="462"/>
    </row>
    <row r="397" spans="2:9" hidden="1">
      <c r="B397" s="1155"/>
      <c r="C397" s="1154"/>
      <c r="D397" s="1154"/>
      <c r="E397" s="1154"/>
      <c r="F397" s="1154"/>
      <c r="G397" s="1154"/>
      <c r="H397" s="1154"/>
      <c r="I397" s="1154"/>
    </row>
    <row r="398" spans="2:9" hidden="1">
      <c r="B398" s="462"/>
    </row>
    <row r="399" spans="2:9" hidden="1">
      <c r="B399" s="462"/>
    </row>
    <row r="400" spans="2:9" hidden="1">
      <c r="B400" s="1155"/>
      <c r="C400" s="1154"/>
      <c r="D400" s="1154"/>
      <c r="E400" s="1154"/>
      <c r="F400" s="1154"/>
      <c r="G400" s="1154"/>
      <c r="H400" s="1154"/>
      <c r="I400" s="1154"/>
    </row>
    <row r="401" spans="2:9" hidden="1">
      <c r="B401" s="462"/>
    </row>
    <row r="402" spans="2:9" hidden="1">
      <c r="B402" s="462"/>
    </row>
    <row r="403" spans="2:9" hidden="1">
      <c r="B403" s="1156"/>
      <c r="C403" s="1154"/>
      <c r="D403" s="1154"/>
      <c r="E403" s="1154"/>
      <c r="F403" s="1154"/>
      <c r="G403" s="1154"/>
      <c r="H403" s="1154"/>
      <c r="I403" s="1154"/>
    </row>
    <row r="404" spans="2:9" hidden="1">
      <c r="B404" s="1176"/>
      <c r="C404" s="1154"/>
      <c r="D404" s="1154"/>
      <c r="E404" s="1154"/>
      <c r="F404" s="1154"/>
      <c r="G404" s="1154"/>
      <c r="H404" s="1154"/>
      <c r="I404" s="1154"/>
    </row>
    <row r="405" spans="2:9" hidden="1">
      <c r="B405" s="462"/>
    </row>
    <row r="406" spans="2:9" hidden="1">
      <c r="B406" s="462"/>
    </row>
    <row r="407" spans="2:9" hidden="1">
      <c r="B407" s="1155"/>
      <c r="C407" s="1154"/>
      <c r="D407" s="1154"/>
      <c r="E407" s="1154"/>
      <c r="F407" s="1154"/>
      <c r="G407" s="1154"/>
      <c r="H407" s="1154"/>
      <c r="I407" s="1154"/>
    </row>
    <row r="408" spans="2:9" hidden="1">
      <c r="B408" s="1155"/>
      <c r="C408" s="1154"/>
      <c r="D408" s="1154"/>
      <c r="E408" s="1154"/>
      <c r="F408" s="1154"/>
      <c r="G408" s="1154"/>
      <c r="H408" s="1154"/>
      <c r="I408" s="1154"/>
    </row>
    <row r="409" spans="2:9" hidden="1">
      <c r="B409" s="462"/>
    </row>
    <row r="411" spans="2:9" hidden="1">
      <c r="B411" s="1153"/>
      <c r="C411" s="1154"/>
      <c r="D411" s="1154"/>
      <c r="E411" s="1154"/>
      <c r="F411" s="1154"/>
      <c r="G411" s="1154"/>
      <c r="H411" s="1154"/>
      <c r="I411" s="1154"/>
    </row>
    <row r="412" spans="2:9" hidden="1">
      <c r="B412" s="1156"/>
      <c r="C412" s="1154"/>
      <c r="D412" s="1154"/>
      <c r="E412" s="1154"/>
      <c r="F412" s="1154"/>
      <c r="G412" s="1154"/>
      <c r="H412" s="1154"/>
      <c r="I412" s="1154"/>
    </row>
    <row r="413" spans="2:9" hidden="1">
      <c r="B413" s="1156"/>
      <c r="C413" s="1154"/>
      <c r="D413" s="1154"/>
      <c r="E413" s="1154"/>
      <c r="F413" s="1154"/>
      <c r="G413" s="1154"/>
      <c r="H413" s="1154"/>
      <c r="I413" s="1154"/>
    </row>
    <row r="414" spans="2:9" hidden="1">
      <c r="B414" s="462"/>
    </row>
    <row r="415" spans="2:9" hidden="1">
      <c r="B415" s="1155"/>
      <c r="C415" s="1154"/>
      <c r="D415" s="1154"/>
      <c r="E415" s="1154"/>
      <c r="F415" s="1154"/>
      <c r="G415" s="1154"/>
      <c r="H415" s="1154"/>
      <c r="I415" s="1154"/>
    </row>
    <row r="416" spans="2:9" hidden="1">
      <c r="B416" s="1155"/>
      <c r="C416" s="1154"/>
      <c r="D416" s="1154"/>
      <c r="E416" s="1154"/>
      <c r="F416" s="1154"/>
      <c r="G416" s="1154"/>
      <c r="H416" s="1154"/>
      <c r="I416" s="1154"/>
    </row>
    <row r="417" spans="2:9" hidden="1">
      <c r="B417" s="462"/>
    </row>
    <row r="418" spans="2:9" hidden="1">
      <c r="B418" s="1155"/>
      <c r="C418" s="1154"/>
      <c r="D418" s="1154"/>
      <c r="E418" s="1154"/>
      <c r="F418" s="1154"/>
      <c r="G418" s="1154"/>
      <c r="H418" s="1154"/>
      <c r="I418" s="1154"/>
    </row>
    <row r="419" spans="2:9" hidden="1">
      <c r="B419" s="1155"/>
      <c r="C419" s="1154"/>
      <c r="D419" s="1154"/>
      <c r="E419" s="1154"/>
      <c r="F419" s="1154"/>
      <c r="G419" s="1154"/>
      <c r="H419" s="1154"/>
      <c r="I419" s="1154"/>
    </row>
    <row r="420" spans="2:9" hidden="1">
      <c r="B420" s="1155"/>
      <c r="C420" s="1154"/>
      <c r="D420" s="1154"/>
      <c r="E420" s="1154"/>
      <c r="F420" s="1154"/>
      <c r="G420" s="1154"/>
      <c r="H420" s="1154"/>
      <c r="I420" s="1154"/>
    </row>
    <row r="421" spans="2:9" hidden="1">
      <c r="B421" s="462"/>
    </row>
    <row r="422" spans="2:9" hidden="1">
      <c r="B422" s="462"/>
    </row>
    <row r="423" spans="2:9" hidden="1">
      <c r="B423" s="1157"/>
      <c r="C423" s="1154"/>
      <c r="D423" s="1154"/>
      <c r="E423" s="1154"/>
      <c r="F423" s="1154"/>
      <c r="G423" s="1154"/>
      <c r="H423" s="1154"/>
      <c r="I423" s="1154"/>
    </row>
    <row r="424" spans="2:9" hidden="1">
      <c r="B424" s="1157"/>
      <c r="C424" s="1154"/>
      <c r="D424" s="1154"/>
      <c r="E424" s="1154"/>
      <c r="F424" s="1154"/>
      <c r="G424" s="1154"/>
      <c r="H424" s="1154"/>
      <c r="I424" s="1154"/>
    </row>
    <row r="425" spans="2:9" hidden="1">
      <c r="B425" s="462"/>
    </row>
    <row r="426" spans="2:9" hidden="1">
      <c r="B426" s="1155"/>
      <c r="C426" s="1154"/>
      <c r="D426" s="1154"/>
      <c r="E426" s="1154"/>
      <c r="F426" s="1154"/>
      <c r="G426" s="1154"/>
      <c r="H426" s="1154"/>
      <c r="I426" s="1154"/>
    </row>
    <row r="427" spans="2:9" hidden="1">
      <c r="B427" s="462"/>
    </row>
    <row r="428" spans="2:9" hidden="1">
      <c r="B428" s="1157"/>
      <c r="C428" s="1154"/>
      <c r="D428" s="1154"/>
      <c r="E428" s="1154"/>
      <c r="F428" s="1154"/>
      <c r="G428" s="1154"/>
      <c r="H428" s="1154"/>
      <c r="I428" s="1154"/>
    </row>
    <row r="429" spans="2:9" hidden="1">
      <c r="B429" s="462"/>
    </row>
    <row r="430" spans="2:9" hidden="1">
      <c r="B430" s="1155"/>
      <c r="C430" s="1154"/>
      <c r="D430" s="1154"/>
      <c r="E430" s="1154"/>
      <c r="F430" s="1154"/>
      <c r="G430" s="1154"/>
      <c r="H430" s="1154"/>
      <c r="I430" s="1154"/>
    </row>
    <row r="431" spans="2:9" hidden="1">
      <c r="B431" s="462"/>
    </row>
    <row r="432" spans="2:9" hidden="1">
      <c r="B432" s="1155"/>
      <c r="C432" s="1154"/>
      <c r="D432" s="1154"/>
      <c r="E432" s="1154"/>
      <c r="F432" s="1154"/>
      <c r="G432" s="1154"/>
      <c r="H432" s="1154"/>
      <c r="I432" s="1154"/>
    </row>
    <row r="433" spans="2:9" ht="17.25" hidden="1" thickBot="1">
      <c r="B433" s="1155"/>
      <c r="C433" s="1154"/>
      <c r="D433" s="1154"/>
      <c r="E433" s="1154"/>
      <c r="F433" s="1154"/>
      <c r="G433" s="1154"/>
      <c r="H433" s="1154"/>
      <c r="I433" s="1154"/>
    </row>
    <row r="434" spans="2:9" ht="18.75" hidden="1" customHeight="1">
      <c r="B434" s="477"/>
      <c r="C434" s="473"/>
      <c r="D434" s="1168"/>
      <c r="E434" s="1169"/>
      <c r="F434" s="1170"/>
      <c r="G434" s="494"/>
      <c r="H434" s="473"/>
    </row>
    <row r="435" spans="2:9" ht="18.75" hidden="1" customHeight="1" thickBot="1">
      <c r="B435" s="478"/>
      <c r="C435" s="479"/>
      <c r="D435" s="1171"/>
      <c r="E435" s="1172"/>
      <c r="F435" s="1173"/>
      <c r="G435" s="480"/>
      <c r="H435" s="481"/>
    </row>
    <row r="436" spans="2:9" ht="18.75" hidden="1" customHeight="1">
      <c r="B436" s="513"/>
      <c r="C436" s="479"/>
      <c r="D436" s="480"/>
      <c r="E436" s="494"/>
      <c r="F436" s="494"/>
      <c r="G436" s="480"/>
      <c r="H436" s="479"/>
    </row>
    <row r="437" spans="2:9" ht="18.75" hidden="1" customHeight="1" thickBot="1">
      <c r="B437" s="514"/>
      <c r="C437" s="515"/>
      <c r="D437" s="495"/>
      <c r="E437" s="495"/>
      <c r="F437" s="495"/>
      <c r="G437" s="509"/>
      <c r="H437" s="515"/>
    </row>
    <row r="438" spans="2:9" ht="16.7" hidden="1" customHeight="1" thickBot="1">
      <c r="B438" s="470"/>
      <c r="C438" s="471"/>
      <c r="D438" s="471"/>
      <c r="E438" s="471"/>
      <c r="F438" s="471"/>
      <c r="G438" s="471"/>
      <c r="H438" s="471"/>
    </row>
    <row r="439" spans="2:9" ht="16.7" hidden="1" customHeight="1" thickBot="1">
      <c r="B439" s="470"/>
      <c r="C439" s="471"/>
      <c r="D439" s="471"/>
      <c r="E439" s="471"/>
      <c r="F439" s="471"/>
      <c r="G439" s="471"/>
      <c r="H439" s="471"/>
    </row>
    <row r="440" spans="2:9" ht="16.7" hidden="1" customHeight="1" thickBot="1">
      <c r="B440" s="470"/>
      <c r="C440" s="471"/>
      <c r="D440" s="471"/>
      <c r="E440" s="471"/>
      <c r="F440" s="471"/>
      <c r="G440" s="471"/>
      <c r="H440" s="471"/>
    </row>
    <row r="441" spans="2:9" ht="16.7" hidden="1" customHeight="1" thickBot="1">
      <c r="B441" s="470"/>
      <c r="C441" s="471"/>
      <c r="D441" s="471"/>
      <c r="E441" s="471"/>
      <c r="F441" s="471"/>
      <c r="G441" s="471"/>
      <c r="H441" s="471"/>
    </row>
    <row r="442" spans="2:9" hidden="1">
      <c r="B442" s="462"/>
    </row>
    <row r="443" spans="2:9" ht="17.25" hidden="1" thickBot="1">
      <c r="B443" s="1155"/>
      <c r="C443" s="1154"/>
      <c r="D443" s="1154"/>
      <c r="E443" s="1154"/>
      <c r="F443" s="1154"/>
      <c r="G443" s="1154"/>
      <c r="H443" s="1154"/>
      <c r="I443" s="1154"/>
    </row>
    <row r="444" spans="2:9" ht="18.75" hidden="1" customHeight="1">
      <c r="B444" s="1174"/>
      <c r="C444" s="494"/>
      <c r="D444" s="494"/>
      <c r="E444" s="494"/>
    </row>
    <row r="445" spans="2:9" ht="18.75" hidden="1" customHeight="1" thickBot="1">
      <c r="B445" s="1175"/>
      <c r="C445" s="495"/>
      <c r="D445" s="495"/>
      <c r="E445" s="495"/>
    </row>
    <row r="446" spans="2:9" ht="16.7" hidden="1" customHeight="1" thickBot="1">
      <c r="B446" s="470"/>
      <c r="C446" s="471"/>
      <c r="D446" s="471"/>
      <c r="E446" s="471"/>
    </row>
    <row r="447" spans="2:9" hidden="1">
      <c r="B447" s="462"/>
    </row>
    <row r="448" spans="2:9" hidden="1">
      <c r="B448" s="1155"/>
      <c r="C448" s="1154"/>
      <c r="D448" s="1154"/>
      <c r="E448" s="1154"/>
      <c r="F448" s="1154"/>
      <c r="G448" s="1154"/>
      <c r="H448" s="1154"/>
      <c r="I448" s="1154"/>
    </row>
    <row r="449" spans="2:9" hidden="1">
      <c r="B449" s="462"/>
    </row>
    <row r="450" spans="2:9" hidden="1">
      <c r="B450" s="1155"/>
      <c r="C450" s="1154"/>
      <c r="D450" s="1154"/>
      <c r="E450" s="1154"/>
      <c r="F450" s="1154"/>
      <c r="G450" s="1154"/>
      <c r="H450" s="1154"/>
      <c r="I450" s="1154"/>
    </row>
    <row r="451" spans="2:9" hidden="1">
      <c r="B451" s="462"/>
    </row>
    <row r="452" spans="2:9" hidden="1">
      <c r="B452" s="462"/>
    </row>
    <row r="454" spans="2:9" hidden="1">
      <c r="B454" s="1153"/>
      <c r="C454" s="1154"/>
      <c r="D454" s="1154"/>
      <c r="E454" s="1154"/>
      <c r="F454" s="1154"/>
      <c r="G454" s="1154"/>
      <c r="H454" s="1154"/>
      <c r="I454" s="1154"/>
    </row>
    <row r="455" spans="2:9" hidden="1">
      <c r="B455" s="1156"/>
      <c r="C455" s="1154"/>
      <c r="D455" s="1154"/>
      <c r="E455" s="1154"/>
      <c r="F455" s="1154"/>
      <c r="G455" s="1154"/>
      <c r="H455" s="1154"/>
      <c r="I455" s="1154"/>
    </row>
    <row r="456" spans="2:9" hidden="1">
      <c r="B456" s="1156"/>
      <c r="C456" s="1154"/>
      <c r="D456" s="1154"/>
      <c r="E456" s="1154"/>
      <c r="F456" s="1154"/>
      <c r="G456" s="1154"/>
      <c r="H456" s="1154"/>
      <c r="I456" s="1154"/>
    </row>
    <row r="457" spans="2:9" hidden="1">
      <c r="B457" s="462"/>
    </row>
    <row r="458" spans="2:9" hidden="1">
      <c r="B458" s="1155"/>
      <c r="C458" s="1154"/>
      <c r="D458" s="1154"/>
      <c r="E458" s="1154"/>
      <c r="F458" s="1154"/>
      <c r="G458" s="1154"/>
      <c r="H458" s="1154"/>
      <c r="I458" s="1154"/>
    </row>
    <row r="459" spans="2:9" hidden="1">
      <c r="B459" s="462"/>
    </row>
    <row r="460" spans="2:9" hidden="1">
      <c r="B460" s="462"/>
    </row>
    <row r="461" spans="2:9" hidden="1">
      <c r="B461" s="1155"/>
      <c r="C461" s="1154"/>
      <c r="D461" s="1154"/>
      <c r="E461" s="1154"/>
      <c r="F461" s="1154"/>
      <c r="G461" s="1154"/>
      <c r="H461" s="1154"/>
      <c r="I461" s="1154"/>
    </row>
    <row r="462" spans="2:9" hidden="1">
      <c r="B462" s="1155"/>
      <c r="C462" s="1154"/>
      <c r="D462" s="1154"/>
      <c r="E462" s="1154"/>
      <c r="F462" s="1154"/>
      <c r="G462" s="1154"/>
      <c r="H462" s="1154"/>
      <c r="I462" s="1154"/>
    </row>
    <row r="463" spans="2:9" hidden="1">
      <c r="B463" s="1155"/>
      <c r="C463" s="1154"/>
      <c r="D463" s="1154"/>
      <c r="E463" s="1154"/>
      <c r="F463" s="1154"/>
      <c r="G463" s="1154"/>
      <c r="H463" s="1154"/>
      <c r="I463" s="1154"/>
    </row>
    <row r="464" spans="2:9" hidden="1">
      <c r="B464" s="462"/>
    </row>
    <row r="465" spans="2:9" ht="24" hidden="1" customHeight="1">
      <c r="B465" s="1157"/>
      <c r="C465" s="1154"/>
      <c r="D465" s="1154"/>
      <c r="E465" s="1154"/>
      <c r="F465" s="1154"/>
      <c r="G465" s="1154"/>
      <c r="H465" s="1154"/>
      <c r="I465" s="1154"/>
    </row>
    <row r="466" spans="2:9" hidden="1">
      <c r="B466" s="1157"/>
      <c r="C466" s="1154"/>
      <c r="D466" s="1154"/>
      <c r="E466" s="1154"/>
      <c r="F466" s="1154"/>
      <c r="G466" s="1154"/>
      <c r="H466" s="1154"/>
      <c r="I466" s="1154"/>
    </row>
    <row r="467" spans="2:9" hidden="1">
      <c r="B467" s="462"/>
    </row>
    <row r="468" spans="2:9" ht="48" hidden="1" customHeight="1">
      <c r="B468" s="1155"/>
      <c r="C468" s="1154"/>
      <c r="D468" s="1154"/>
      <c r="E468" s="1154"/>
      <c r="F468" s="1154"/>
      <c r="G468" s="1154"/>
      <c r="H468" s="1154"/>
      <c r="I468" s="1154"/>
    </row>
    <row r="469" spans="2:9" hidden="1">
      <c r="B469" s="462"/>
    </row>
    <row r="470" spans="2:9" hidden="1">
      <c r="B470" s="1157"/>
      <c r="C470" s="1154"/>
      <c r="D470" s="1154"/>
      <c r="E470" s="1154"/>
      <c r="F470" s="1154"/>
      <c r="G470" s="1154"/>
      <c r="H470" s="1154"/>
      <c r="I470" s="1154"/>
    </row>
    <row r="471" spans="2:9" hidden="1">
      <c r="B471" s="462"/>
    </row>
    <row r="472" spans="2:9" hidden="1">
      <c r="B472" s="1153"/>
      <c r="C472" s="1154"/>
      <c r="D472" s="1154"/>
      <c r="E472" s="1154"/>
      <c r="F472" s="1154"/>
      <c r="G472" s="1154"/>
      <c r="H472" s="1154"/>
      <c r="I472" s="1154"/>
    </row>
    <row r="473" spans="2:9" hidden="1">
      <c r="B473" s="1155"/>
      <c r="C473" s="1154"/>
      <c r="D473" s="1154"/>
      <c r="E473" s="1154"/>
      <c r="F473" s="1154"/>
      <c r="G473" s="1154"/>
      <c r="H473" s="1154"/>
      <c r="I473" s="1154"/>
    </row>
    <row r="474" spans="2:9" hidden="1">
      <c r="B474" s="462"/>
    </row>
    <row r="475" spans="2:9" hidden="1">
      <c r="B475" s="1153"/>
      <c r="C475" s="1154"/>
      <c r="D475" s="1154"/>
      <c r="E475" s="1154"/>
      <c r="F475" s="1154"/>
      <c r="G475" s="1154"/>
      <c r="H475" s="1154"/>
      <c r="I475" s="1154"/>
    </row>
    <row r="476" spans="2:9" hidden="1">
      <c r="B476" s="482"/>
    </row>
    <row r="477" spans="2:9" hidden="1">
      <c r="B477" s="462"/>
    </row>
    <row r="478" spans="2:9" hidden="1">
      <c r="B478" s="462"/>
    </row>
    <row r="479" spans="2:9" hidden="1">
      <c r="B479" s="476"/>
    </row>
  </sheetData>
  <mergeCells count="285">
    <mergeCell ref="B6:M6"/>
    <mergeCell ref="B7:M7"/>
    <mergeCell ref="B397:I397"/>
    <mergeCell ref="B400:I400"/>
    <mergeCell ref="B403:I403"/>
    <mergeCell ref="B404:I404"/>
    <mergeCell ref="B465:I465"/>
    <mergeCell ref="B466:I466"/>
    <mergeCell ref="B407:I407"/>
    <mergeCell ref="B408:I408"/>
    <mergeCell ref="B411:I411"/>
    <mergeCell ref="B412:I412"/>
    <mergeCell ref="B413:I413"/>
    <mergeCell ref="B415:I415"/>
    <mergeCell ref="B416:I416"/>
    <mergeCell ref="B418:I418"/>
    <mergeCell ref="B419:I419"/>
    <mergeCell ref="B420:I420"/>
    <mergeCell ref="B423:I423"/>
    <mergeCell ref="B424:I424"/>
    <mergeCell ref="B426:I426"/>
    <mergeCell ref="B428:I428"/>
    <mergeCell ref="B348:I348"/>
    <mergeCell ref="B349:I349"/>
    <mergeCell ref="B475:I475"/>
    <mergeCell ref="B430:I430"/>
    <mergeCell ref="B432:I432"/>
    <mergeCell ref="B433:I433"/>
    <mergeCell ref="B443:I443"/>
    <mergeCell ref="B448:I448"/>
    <mergeCell ref="B450:I450"/>
    <mergeCell ref="B454:I454"/>
    <mergeCell ref="D434:F435"/>
    <mergeCell ref="B444:B445"/>
    <mergeCell ref="B473:I473"/>
    <mergeCell ref="B468:I468"/>
    <mergeCell ref="B470:I470"/>
    <mergeCell ref="B472:I472"/>
    <mergeCell ref="B455:I455"/>
    <mergeCell ref="B456:I456"/>
    <mergeCell ref="B458:I458"/>
    <mergeCell ref="B461:I461"/>
    <mergeCell ref="B462:I462"/>
    <mergeCell ref="B463:I463"/>
    <mergeCell ref="B353:I353"/>
    <mergeCell ref="B389:I389"/>
    <mergeCell ref="B392:I392"/>
    <mergeCell ref="B395:I395"/>
    <mergeCell ref="B355:I355"/>
    <mergeCell ref="B356:I356"/>
    <mergeCell ref="B357:I357"/>
    <mergeCell ref="B359:I359"/>
    <mergeCell ref="B361:I361"/>
    <mergeCell ref="B363:I363"/>
    <mergeCell ref="B364:I364"/>
    <mergeCell ref="B367:I367"/>
    <mergeCell ref="B369:I369"/>
    <mergeCell ref="B372:I372"/>
    <mergeCell ref="B380:I380"/>
    <mergeCell ref="B382:I382"/>
    <mergeCell ref="C375:C377"/>
    <mergeCell ref="B385:I385"/>
    <mergeCell ref="B386:I386"/>
    <mergeCell ref="B337:I337"/>
    <mergeCell ref="B339:I339"/>
    <mergeCell ref="B340:I340"/>
    <mergeCell ref="B341:I341"/>
    <mergeCell ref="B342:I342"/>
    <mergeCell ref="B344:I344"/>
    <mergeCell ref="B345:I345"/>
    <mergeCell ref="B346:I346"/>
    <mergeCell ref="B351:I351"/>
    <mergeCell ref="B324:I324"/>
    <mergeCell ref="B326:I326"/>
    <mergeCell ref="B327:I327"/>
    <mergeCell ref="B329:I329"/>
    <mergeCell ref="B330:I330"/>
    <mergeCell ref="B332:I332"/>
    <mergeCell ref="B333:I333"/>
    <mergeCell ref="B334:I334"/>
    <mergeCell ref="B335:I335"/>
    <mergeCell ref="B310:I310"/>
    <mergeCell ref="B312:I312"/>
    <mergeCell ref="B313:I313"/>
    <mergeCell ref="B315:I315"/>
    <mergeCell ref="B317:I317"/>
    <mergeCell ref="B319:I319"/>
    <mergeCell ref="B320:I320"/>
    <mergeCell ref="B321:I321"/>
    <mergeCell ref="B323:I323"/>
    <mergeCell ref="B290:I290"/>
    <mergeCell ref="B291:I291"/>
    <mergeCell ref="B292:I292"/>
    <mergeCell ref="B302:I302"/>
    <mergeCell ref="B303:I303"/>
    <mergeCell ref="B305:I305"/>
    <mergeCell ref="B306:I306"/>
    <mergeCell ref="B308:I308"/>
    <mergeCell ref="B309:I309"/>
    <mergeCell ref="B271:I271"/>
    <mergeCell ref="B273:I273"/>
    <mergeCell ref="B275:I275"/>
    <mergeCell ref="B277:I277"/>
    <mergeCell ref="B278:I278"/>
    <mergeCell ref="B280:I280"/>
    <mergeCell ref="B281:I281"/>
    <mergeCell ref="B282:I282"/>
    <mergeCell ref="B287:I287"/>
    <mergeCell ref="B258:I258"/>
    <mergeCell ref="B259:I259"/>
    <mergeCell ref="B260:I260"/>
    <mergeCell ref="B262:I262"/>
    <mergeCell ref="B263:I263"/>
    <mergeCell ref="B266:I266"/>
    <mergeCell ref="B267:I267"/>
    <mergeCell ref="B268:I268"/>
    <mergeCell ref="B270:I270"/>
    <mergeCell ref="B236:I236"/>
    <mergeCell ref="B237:I237"/>
    <mergeCell ref="B239:I239"/>
    <mergeCell ref="B240:I240"/>
    <mergeCell ref="B241:I241"/>
    <mergeCell ref="B243:I243"/>
    <mergeCell ref="B244:I244"/>
    <mergeCell ref="B246:I246"/>
    <mergeCell ref="B248:I248"/>
    <mergeCell ref="B218:I218"/>
    <mergeCell ref="B220:I220"/>
    <mergeCell ref="B222:I222"/>
    <mergeCell ref="B224:I224"/>
    <mergeCell ref="B226:I226"/>
    <mergeCell ref="B229:I229"/>
    <mergeCell ref="B231:I231"/>
    <mergeCell ref="B233:I233"/>
    <mergeCell ref="B234:I234"/>
    <mergeCell ref="B203:I203"/>
    <mergeCell ref="B204:I204"/>
    <mergeCell ref="B207:I207"/>
    <mergeCell ref="B208:I208"/>
    <mergeCell ref="B209:I209"/>
    <mergeCell ref="B211:I211"/>
    <mergeCell ref="B212:I212"/>
    <mergeCell ref="B214:I214"/>
    <mergeCell ref="B216:I216"/>
    <mergeCell ref="B189:I189"/>
    <mergeCell ref="B190:I190"/>
    <mergeCell ref="B191:I191"/>
    <mergeCell ref="B192:I192"/>
    <mergeCell ref="B193:I193"/>
    <mergeCell ref="B196:I196"/>
    <mergeCell ref="B198:I198"/>
    <mergeCell ref="B200:I200"/>
    <mergeCell ref="B201:I201"/>
    <mergeCell ref="B174:I174"/>
    <mergeCell ref="B175:I175"/>
    <mergeCell ref="B178:I178"/>
    <mergeCell ref="B179:I179"/>
    <mergeCell ref="B180:I180"/>
    <mergeCell ref="B182:I182"/>
    <mergeCell ref="B183:I183"/>
    <mergeCell ref="B185:I185"/>
    <mergeCell ref="B187:I187"/>
    <mergeCell ref="B160:I160"/>
    <mergeCell ref="B161:I161"/>
    <mergeCell ref="B162:I162"/>
    <mergeCell ref="B163:I163"/>
    <mergeCell ref="B166:I166"/>
    <mergeCell ref="B167:I167"/>
    <mergeCell ref="B169:I169"/>
    <mergeCell ref="B171:I171"/>
    <mergeCell ref="B172:I172"/>
    <mergeCell ref="B147:I147"/>
    <mergeCell ref="B148:I148"/>
    <mergeCell ref="B149:I149"/>
    <mergeCell ref="B151:I151"/>
    <mergeCell ref="B152:I152"/>
    <mergeCell ref="B154:I154"/>
    <mergeCell ref="B155:I155"/>
    <mergeCell ref="B157:I157"/>
    <mergeCell ref="B159:I159"/>
    <mergeCell ref="B131:I131"/>
    <mergeCell ref="B133:I133"/>
    <mergeCell ref="B135:I135"/>
    <mergeCell ref="B137:I137"/>
    <mergeCell ref="B139:I139"/>
    <mergeCell ref="B140:I140"/>
    <mergeCell ref="B141:I141"/>
    <mergeCell ref="B143:I143"/>
    <mergeCell ref="B144:I144"/>
    <mergeCell ref="B117:I117"/>
    <mergeCell ref="B119:I119"/>
    <mergeCell ref="B120:I120"/>
    <mergeCell ref="B122:I122"/>
    <mergeCell ref="B124:I124"/>
    <mergeCell ref="B126:I126"/>
    <mergeCell ref="B127:I127"/>
    <mergeCell ref="B128:I128"/>
    <mergeCell ref="B129:I129"/>
    <mergeCell ref="B101:I101"/>
    <mergeCell ref="B103:I103"/>
    <mergeCell ref="B105:I105"/>
    <mergeCell ref="B107:I107"/>
    <mergeCell ref="B108:I108"/>
    <mergeCell ref="B110:I110"/>
    <mergeCell ref="B111:I111"/>
    <mergeCell ref="B113:I113"/>
    <mergeCell ref="B115:I115"/>
    <mergeCell ref="B85:I85"/>
    <mergeCell ref="B87:I87"/>
    <mergeCell ref="B88:I88"/>
    <mergeCell ref="B90:I90"/>
    <mergeCell ref="B92:I92"/>
    <mergeCell ref="B94:I94"/>
    <mergeCell ref="B95:I95"/>
    <mergeCell ref="B97:I97"/>
    <mergeCell ref="B99:I99"/>
    <mergeCell ref="B2:I2"/>
    <mergeCell ref="C294:C295"/>
    <mergeCell ref="D294:D295"/>
    <mergeCell ref="G294:G295"/>
    <mergeCell ref="B374:C374"/>
    <mergeCell ref="D374:E374"/>
    <mergeCell ref="F374:G374"/>
    <mergeCell ref="B297:I297"/>
    <mergeCell ref="B298:I298"/>
    <mergeCell ref="B299:I299"/>
    <mergeCell ref="B44:I44"/>
    <mergeCell ref="B45:I45"/>
    <mergeCell ref="B46:I46"/>
    <mergeCell ref="B48:I48"/>
    <mergeCell ref="B49:I49"/>
    <mergeCell ref="B52:I52"/>
    <mergeCell ref="B53:I53"/>
    <mergeCell ref="B54:I54"/>
    <mergeCell ref="B56:I56"/>
    <mergeCell ref="B57:I57"/>
    <mergeCell ref="B58:I58"/>
    <mergeCell ref="B60:I60"/>
    <mergeCell ref="B61:I61"/>
    <mergeCell ref="B62:I62"/>
    <mergeCell ref="J11:L11"/>
    <mergeCell ref="J9:L9"/>
    <mergeCell ref="J12:L12"/>
    <mergeCell ref="J13:L13"/>
    <mergeCell ref="N9:X10"/>
    <mergeCell ref="N11:X11"/>
    <mergeCell ref="N12:X12"/>
    <mergeCell ref="N13:R13"/>
    <mergeCell ref="B301:I301"/>
    <mergeCell ref="B64:I64"/>
    <mergeCell ref="B65:I65"/>
    <mergeCell ref="B66:I66"/>
    <mergeCell ref="B67:I67"/>
    <mergeCell ref="B68:I68"/>
    <mergeCell ref="B69:I69"/>
    <mergeCell ref="B71:I71"/>
    <mergeCell ref="B72:I72"/>
    <mergeCell ref="B73:I73"/>
    <mergeCell ref="B75:I75"/>
    <mergeCell ref="B76:I76"/>
    <mergeCell ref="B78:I78"/>
    <mergeCell ref="B79:I79"/>
    <mergeCell ref="B81:I81"/>
    <mergeCell ref="B83:I83"/>
    <mergeCell ref="J23:L23"/>
    <mergeCell ref="N23:X23"/>
    <mergeCell ref="J24:L24"/>
    <mergeCell ref="N24:X24"/>
    <mergeCell ref="J25:L25"/>
    <mergeCell ref="N25:R25"/>
    <mergeCell ref="F34:U34"/>
    <mergeCell ref="J15:L15"/>
    <mergeCell ref="N15:X16"/>
    <mergeCell ref="J17:L17"/>
    <mergeCell ref="N17:X17"/>
    <mergeCell ref="J18:L18"/>
    <mergeCell ref="N18:X18"/>
    <mergeCell ref="J19:L19"/>
    <mergeCell ref="N19:R19"/>
    <mergeCell ref="J21:L21"/>
    <mergeCell ref="N21:X22"/>
    <mergeCell ref="B27:Y27"/>
    <mergeCell ref="B28:Y28"/>
    <mergeCell ref="B29:Y29"/>
    <mergeCell ref="B31:Y31"/>
  </mergeCells>
  <phoneticPr fontId="13"/>
  <conditionalFormatting sqref="N12">
    <cfRule type="cellIs" dxfId="276" priority="24" operator="equal">
      <formula>""</formula>
    </cfRule>
  </conditionalFormatting>
  <conditionalFormatting sqref="N11">
    <cfRule type="cellIs" dxfId="275" priority="25" operator="equal">
      <formula>""</formula>
    </cfRule>
  </conditionalFormatting>
  <conditionalFormatting sqref="N13">
    <cfRule type="cellIs" dxfId="274" priority="23" operator="equal">
      <formula>""</formula>
    </cfRule>
  </conditionalFormatting>
  <conditionalFormatting sqref="N9:X10">
    <cfRule type="containsBlanks" dxfId="273" priority="13">
      <formula>LEN(TRIM(N9))=0</formula>
    </cfRule>
  </conditionalFormatting>
  <conditionalFormatting sqref="V4 X4">
    <cfRule type="containsBlanks" dxfId="272" priority="12">
      <formula>LEN(TRIM(V4))=0</formula>
    </cfRule>
  </conditionalFormatting>
  <conditionalFormatting sqref="T4">
    <cfRule type="containsBlanks" dxfId="271" priority="11">
      <formula>LEN(TRIM(T4))=0</formula>
    </cfRule>
  </conditionalFormatting>
  <conditionalFormatting sqref="T4">
    <cfRule type="containsBlanks" dxfId="270" priority="10">
      <formula>LEN(TRIM(T4))=0</formula>
    </cfRule>
  </conditionalFormatting>
  <conditionalFormatting sqref="N18">
    <cfRule type="cellIs" dxfId="269" priority="8" operator="equal">
      <formula>""</formula>
    </cfRule>
  </conditionalFormatting>
  <conditionalFormatting sqref="N17">
    <cfRule type="cellIs" dxfId="268" priority="9" operator="equal">
      <formula>""</formula>
    </cfRule>
  </conditionalFormatting>
  <conditionalFormatting sqref="N19">
    <cfRule type="cellIs" dxfId="267" priority="7" operator="equal">
      <formula>""</formula>
    </cfRule>
  </conditionalFormatting>
  <conditionalFormatting sqref="N15:X16">
    <cfRule type="containsBlanks" dxfId="266" priority="29">
      <formula>LEN(TRIM(N15))=0</formula>
    </cfRule>
  </conditionalFormatting>
  <conditionalFormatting sqref="N24">
    <cfRule type="cellIs" dxfId="265" priority="4" operator="equal">
      <formula>""</formula>
    </cfRule>
  </conditionalFormatting>
  <conditionalFormatting sqref="N23">
    <cfRule type="cellIs" dxfId="264" priority="5" operator="equal">
      <formula>""</formula>
    </cfRule>
  </conditionalFormatting>
  <conditionalFormatting sqref="N25">
    <cfRule type="cellIs" dxfId="263" priority="3" operator="equal">
      <formula>""</formula>
    </cfRule>
  </conditionalFormatting>
  <conditionalFormatting sqref="N21:X22">
    <cfRule type="containsBlanks" dxfId="262" priority="28">
      <formula>LEN(TRIM(N21))=0</formula>
    </cfRule>
  </conditionalFormatting>
  <conditionalFormatting sqref="F34">
    <cfRule type="cellIs" dxfId="261" priority="1" operator="equal">
      <formula>""</formula>
    </cfRule>
  </conditionalFormatting>
  <dataValidations count="3">
    <dataValidation type="whole" allowBlank="1" showInputMessage="1" showErrorMessage="1" sqref="X4" xr:uid="{727956F4-B913-4FD0-BFD3-6CE4D98E39D9}">
      <formula1>1</formula1>
      <formula2>31</formula2>
    </dataValidation>
    <dataValidation type="whole" allowBlank="1" showInputMessage="1" showErrorMessage="1" sqref="V4" xr:uid="{001B66C5-8954-4011-90DB-56DB1E94866F}">
      <formula1>1</formula1>
      <formula2>12</formula2>
    </dataValidation>
    <dataValidation type="whole" allowBlank="1" showInputMessage="1" showErrorMessage="1" sqref="T4" xr:uid="{22163C4A-E925-4A5A-AC8B-B42B04509C70}">
      <formula1>2</formula1>
      <formula2>3</formula2>
    </dataValidation>
  </dataValidations>
  <pageMargins left="0.51181102362204722" right="0.51181102362204722" top="0.55118110236220474" bottom="0.55118110236220474"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DEAA2-AD5C-4B11-ADD0-B2EB8C57A30B}">
  <sheetPr>
    <tabColor rgb="FFFFFF00"/>
    <pageSetUpPr fitToPage="1"/>
  </sheetPr>
  <dimension ref="A1:X40"/>
  <sheetViews>
    <sheetView showGridLines="0" view="pageBreakPreview" zoomScaleNormal="100" zoomScaleSheetLayoutView="100" workbookViewId="0"/>
  </sheetViews>
  <sheetFormatPr defaultColWidth="0" defaultRowHeight="18.75" zeroHeight="1"/>
  <cols>
    <col min="1" max="1" width="4.42578125" style="355" customWidth="1"/>
    <col min="2" max="2" width="9.140625" style="355" customWidth="1"/>
    <col min="3" max="3" width="46.85546875" style="355" customWidth="1"/>
    <col min="4" max="4" width="6.28515625" style="355" customWidth="1"/>
    <col min="5" max="5" width="26.28515625" style="355" customWidth="1"/>
    <col min="6" max="7" width="9.140625" style="355" customWidth="1"/>
    <col min="8" max="8" width="12" style="355" bestFit="1" customWidth="1"/>
    <col min="9" max="9" width="5.140625" style="355" customWidth="1"/>
    <col min="10" max="24" width="9.140625" style="355" customWidth="1"/>
    <col min="25" max="16384" width="9.140625" style="355" hidden="1"/>
  </cols>
  <sheetData>
    <row r="1" spans="2:17"/>
    <row r="2" spans="2:17" ht="27" customHeight="1">
      <c r="B2" s="418" t="s">
        <v>112</v>
      </c>
      <c r="C2" s="426"/>
      <c r="D2" s="426"/>
      <c r="E2" s="426"/>
      <c r="F2" s="426"/>
      <c r="G2" s="426"/>
      <c r="H2" s="426"/>
    </row>
    <row r="3" spans="2:17">
      <c r="C3" s="426"/>
      <c r="D3" s="426"/>
      <c r="E3" s="426"/>
      <c r="F3" s="426"/>
      <c r="G3" s="426"/>
      <c r="H3" s="426"/>
    </row>
    <row r="4" spans="2:17" s="107" customFormat="1" ht="35.1" customHeight="1" thickBot="1">
      <c r="B4" s="425"/>
      <c r="C4" s="427" t="s">
        <v>2561</v>
      </c>
      <c r="D4" s="428"/>
      <c r="E4" s="1630" t="str">
        <f>IF('A-2'!D8="","",'A-2'!D8)</f>
        <v/>
      </c>
      <c r="F4" s="1630"/>
      <c r="G4" s="1630"/>
      <c r="H4" s="1630"/>
      <c r="I4" s="171"/>
      <c r="L4" s="237" t="s">
        <v>2398</v>
      </c>
      <c r="M4" s="237" t="s">
        <v>2399</v>
      </c>
      <c r="N4" s="237" t="s">
        <v>2400</v>
      </c>
      <c r="O4" s="237" t="s">
        <v>2401</v>
      </c>
      <c r="P4" s="237" t="s">
        <v>2402</v>
      </c>
      <c r="Q4" s="236" t="s">
        <v>2403</v>
      </c>
    </row>
    <row r="5" spans="2:17">
      <c r="C5" s="426"/>
      <c r="D5" s="426"/>
      <c r="E5" s="426"/>
      <c r="F5" s="426"/>
      <c r="G5" s="426"/>
      <c r="H5" s="426"/>
    </row>
    <row r="6" spans="2:17" s="107" customFormat="1" ht="35.1" customHeight="1" thickBot="1">
      <c r="B6" s="412"/>
      <c r="C6" s="427" t="s">
        <v>2729</v>
      </c>
      <c r="D6" s="428"/>
      <c r="E6" s="605" t="str">
        <f>IF('A-2'!$F$10="","",'A-2'!$F$10)</f>
        <v/>
      </c>
      <c r="F6" s="428"/>
      <c r="G6" s="428"/>
      <c r="H6" s="429"/>
      <c r="I6" s="171"/>
      <c r="L6" s="237" t="s">
        <v>2398</v>
      </c>
      <c r="M6" s="237" t="s">
        <v>2399</v>
      </c>
      <c r="N6" s="237" t="s">
        <v>2400</v>
      </c>
      <c r="O6" s="237" t="s">
        <v>2401</v>
      </c>
      <c r="P6" s="237" t="s">
        <v>2402</v>
      </c>
      <c r="Q6" s="236" t="s">
        <v>2403</v>
      </c>
    </row>
    <row r="7" spans="2:17">
      <c r="B7" s="414"/>
      <c r="C7" s="426"/>
      <c r="D7" s="426"/>
      <c r="E7" s="426"/>
      <c r="F7" s="426"/>
      <c r="G7" s="426"/>
      <c r="H7" s="426"/>
    </row>
    <row r="8" spans="2:17" ht="35.1" customHeight="1" thickBot="1">
      <c r="B8" s="414"/>
      <c r="C8" s="427" t="s">
        <v>2730</v>
      </c>
      <c r="D8" s="428"/>
      <c r="E8" s="1631"/>
      <c r="F8" s="1631"/>
      <c r="G8" s="1631"/>
      <c r="H8"/>
    </row>
    <row r="9" spans="2:17">
      <c r="B9" s="414"/>
      <c r="C9" s="426"/>
      <c r="D9" s="426"/>
      <c r="E9" s="426"/>
      <c r="F9" s="426"/>
      <c r="G9" s="426"/>
      <c r="H9" s="426"/>
    </row>
    <row r="10" spans="2:17" ht="35.1" customHeight="1" thickBot="1">
      <c r="C10" s="430" t="s">
        <v>2971</v>
      </c>
      <c r="D10" s="430" t="s">
        <v>2499</v>
      </c>
      <c r="E10" s="795"/>
      <c r="F10" s="432" t="s">
        <v>2497</v>
      </c>
      <c r="G10" s="432"/>
      <c r="H10" s="432"/>
      <c r="I10" s="414"/>
    </row>
    <row r="11" spans="2:17">
      <c r="C11" s="430"/>
      <c r="D11" s="430"/>
      <c r="E11" s="432"/>
      <c r="F11" s="432"/>
      <c r="G11" s="432"/>
      <c r="H11" s="432"/>
      <c r="I11" s="414"/>
    </row>
    <row r="12" spans="2:17" ht="35.1" customHeight="1" thickBot="1">
      <c r="C12" s="430" t="s">
        <v>2972</v>
      </c>
      <c r="D12" s="430" t="s">
        <v>2500</v>
      </c>
      <c r="E12" s="795" t="str">
        <f>IF($E$10="","",IF(OR($E$6=$L$6,$E$6=$O$6),"",$E$10))</f>
        <v/>
      </c>
      <c r="F12" s="432" t="s">
        <v>2497</v>
      </c>
      <c r="G12" s="432"/>
      <c r="H12" s="432"/>
      <c r="I12" s="414"/>
    </row>
    <row r="13" spans="2:17">
      <c r="C13" s="430"/>
      <c r="D13" s="430"/>
      <c r="E13" s="432"/>
      <c r="F13" s="432"/>
      <c r="G13" s="432"/>
      <c r="H13" s="432"/>
      <c r="I13" s="414"/>
    </row>
    <row r="14" spans="2:17" ht="63" customHeight="1" thickBot="1">
      <c r="C14" s="430" t="s">
        <v>2510</v>
      </c>
      <c r="D14" s="430" t="s">
        <v>2501</v>
      </c>
      <c r="E14" s="431" t="str">
        <f>IF($E$10="","",'B-2 別添1 '!R73)</f>
        <v/>
      </c>
      <c r="F14" s="432" t="s">
        <v>2498</v>
      </c>
      <c r="G14" s="432"/>
      <c r="H14" s="432"/>
      <c r="I14" s="414"/>
    </row>
    <row r="15" spans="2:17">
      <c r="C15" s="430"/>
      <c r="D15" s="430"/>
      <c r="E15" s="432"/>
      <c r="F15" s="432"/>
      <c r="G15" s="432"/>
      <c r="H15" s="432"/>
      <c r="I15" s="414"/>
    </row>
    <row r="16" spans="2:17" ht="35.1" customHeight="1" thickBot="1">
      <c r="B16" s="1628" t="s">
        <v>2973</v>
      </c>
      <c r="C16" s="1628"/>
      <c r="D16" s="430" t="s">
        <v>2504</v>
      </c>
      <c r="E16" s="433" t="str">
        <f>IF($E$10="","",0)</f>
        <v/>
      </c>
      <c r="F16" s="432" t="s">
        <v>2505</v>
      </c>
      <c r="G16" s="432"/>
      <c r="H16" s="432"/>
      <c r="I16" s="414"/>
    </row>
    <row r="17" spans="2:9">
      <c r="C17" s="430"/>
      <c r="D17" s="430"/>
      <c r="E17" s="434"/>
      <c r="F17" s="432"/>
      <c r="G17" s="432"/>
      <c r="H17" s="432"/>
      <c r="I17" s="414"/>
    </row>
    <row r="18" spans="2:9" ht="35.1" customHeight="1" thickBot="1">
      <c r="C18" s="430" t="s">
        <v>2974</v>
      </c>
      <c r="D18" s="430" t="s">
        <v>2511</v>
      </c>
      <c r="E18" s="433" t="str">
        <f>IF($E$10="","",IF(OR($E$6=L6,$E$6=O6),(E10-E12)*E14-$E$16,E10*E14-$E$16))</f>
        <v/>
      </c>
      <c r="F18" s="432" t="s">
        <v>2505</v>
      </c>
      <c r="G18" s="432"/>
      <c r="H18" s="432"/>
      <c r="I18" s="414"/>
    </row>
    <row r="19" spans="2:9">
      <c r="C19" s="415"/>
      <c r="D19" s="415"/>
      <c r="F19" s="414"/>
      <c r="G19" s="414"/>
      <c r="H19" s="414"/>
      <c r="I19" s="414"/>
    </row>
    <row r="20" spans="2:9" ht="38.25" thickBot="1">
      <c r="C20" s="430" t="s">
        <v>2975</v>
      </c>
      <c r="D20" s="430" t="s">
        <v>2576</v>
      </c>
      <c r="E20" s="433" t="str">
        <f>IF($E$10="","",E18/1.1)</f>
        <v/>
      </c>
      <c r="F20" s="432" t="s">
        <v>2505</v>
      </c>
      <c r="G20" s="414"/>
      <c r="H20" s="414"/>
      <c r="I20" s="414"/>
    </row>
    <row r="21" spans="2:9">
      <c r="C21" s="415"/>
      <c r="D21" s="415"/>
      <c r="F21" s="414"/>
      <c r="G21" s="414"/>
      <c r="H21" s="414"/>
      <c r="I21" s="414"/>
    </row>
    <row r="22" spans="2:9" ht="30" customHeight="1">
      <c r="C22" s="415" t="s">
        <v>2502</v>
      </c>
      <c r="D22" s="415"/>
      <c r="E22" s="1622"/>
      <c r="F22" s="1623"/>
      <c r="G22" s="1623"/>
      <c r="H22" s="1623"/>
      <c r="I22" s="417"/>
    </row>
    <row r="23" spans="2:9" ht="30" customHeight="1">
      <c r="C23" s="416" t="s">
        <v>2503</v>
      </c>
      <c r="D23" s="415"/>
      <c r="E23" s="1624"/>
      <c r="F23" s="1625"/>
      <c r="G23" s="1625"/>
      <c r="H23" s="1625"/>
      <c r="I23" s="417"/>
    </row>
    <row r="24" spans="2:9" ht="30" customHeight="1">
      <c r="C24" s="415"/>
      <c r="D24" s="415"/>
      <c r="E24" s="1626"/>
      <c r="F24" s="1627"/>
      <c r="G24" s="1627"/>
      <c r="H24" s="1627"/>
      <c r="I24" s="417"/>
    </row>
    <row r="25" spans="2:9">
      <c r="C25" s="415"/>
      <c r="D25" s="415"/>
      <c r="E25" s="356"/>
      <c r="F25" s="356"/>
      <c r="G25" s="356"/>
      <c r="H25" s="356"/>
      <c r="I25" s="414"/>
    </row>
    <row r="26" spans="2:9" ht="30" customHeight="1">
      <c r="C26" s="415" t="s">
        <v>2506</v>
      </c>
      <c r="D26" s="415"/>
      <c r="E26" s="1622"/>
      <c r="F26" s="1623"/>
      <c r="G26" s="1623"/>
      <c r="H26" s="1623"/>
      <c r="I26" s="417"/>
    </row>
    <row r="27" spans="2:9" ht="30" customHeight="1">
      <c r="C27" s="416" t="s">
        <v>2507</v>
      </c>
      <c r="D27" s="415"/>
      <c r="E27" s="1624"/>
      <c r="F27" s="1625"/>
      <c r="G27" s="1625"/>
      <c r="H27" s="1625"/>
      <c r="I27" s="417"/>
    </row>
    <row r="28" spans="2:9" ht="30" customHeight="1">
      <c r="C28" s="415"/>
      <c r="D28" s="415"/>
      <c r="E28" s="1626"/>
      <c r="F28" s="1627"/>
      <c r="G28" s="1627"/>
      <c r="H28" s="1627"/>
      <c r="I28" s="417"/>
    </row>
    <row r="29" spans="2:9">
      <c r="C29" s="415"/>
      <c r="D29" s="415"/>
      <c r="F29" s="414"/>
      <c r="G29" s="414"/>
      <c r="H29" s="414"/>
      <c r="I29" s="414"/>
    </row>
    <row r="30" spans="2:9" ht="30" customHeight="1">
      <c r="C30" s="415" t="s">
        <v>2508</v>
      </c>
      <c r="D30" s="415"/>
      <c r="E30" s="1622"/>
      <c r="F30" s="1623"/>
      <c r="G30" s="1623"/>
      <c r="H30" s="1623"/>
      <c r="I30" s="417"/>
    </row>
    <row r="31" spans="2:9" ht="30" customHeight="1">
      <c r="B31" s="1629" t="s">
        <v>2513</v>
      </c>
      <c r="C31" s="1629"/>
      <c r="D31" s="415"/>
      <c r="E31" s="1624"/>
      <c r="F31" s="1625"/>
      <c r="G31" s="1625"/>
      <c r="H31" s="1625"/>
      <c r="I31" s="417"/>
    </row>
    <row r="32" spans="2:9" ht="30" customHeight="1">
      <c r="C32" s="415"/>
      <c r="D32" s="415"/>
      <c r="E32" s="1626"/>
      <c r="F32" s="1627"/>
      <c r="G32" s="1627"/>
      <c r="H32" s="1627"/>
      <c r="I32" s="417"/>
    </row>
    <row r="33" spans="3:9">
      <c r="C33" s="415"/>
      <c r="D33" s="415"/>
      <c r="F33" s="414"/>
      <c r="G33" s="414"/>
      <c r="H33" s="414"/>
      <c r="I33" s="414"/>
    </row>
    <row r="34" spans="3:9" ht="30" customHeight="1">
      <c r="C34" s="415" t="s">
        <v>2512</v>
      </c>
      <c r="D34" s="415"/>
      <c r="E34" s="1622"/>
      <c r="F34" s="1623"/>
      <c r="G34" s="1623"/>
      <c r="H34" s="1623"/>
      <c r="I34" s="417"/>
    </row>
    <row r="35" spans="3:9" ht="30" customHeight="1">
      <c r="C35" s="416"/>
      <c r="D35" s="415"/>
      <c r="E35" s="1624"/>
      <c r="F35" s="1625"/>
      <c r="G35" s="1625"/>
      <c r="H35" s="1625"/>
      <c r="I35" s="417"/>
    </row>
    <row r="36" spans="3:9" ht="30" customHeight="1">
      <c r="C36" s="415"/>
      <c r="D36" s="415"/>
      <c r="E36" s="1626"/>
      <c r="F36" s="1627"/>
      <c r="G36" s="1627"/>
      <c r="H36" s="1627"/>
      <c r="I36" s="417"/>
    </row>
    <row r="37" spans="3:9"/>
    <row r="38" spans="3:9"/>
    <row r="39" spans="3:9"/>
    <row r="40" spans="3:9"/>
  </sheetData>
  <mergeCells count="8">
    <mergeCell ref="E34:H36"/>
    <mergeCell ref="B16:C16"/>
    <mergeCell ref="B31:C31"/>
    <mergeCell ref="E4:H4"/>
    <mergeCell ref="E22:H24"/>
    <mergeCell ref="E26:H28"/>
    <mergeCell ref="E30:H32"/>
    <mergeCell ref="E8:G8"/>
  </mergeCells>
  <phoneticPr fontId="13"/>
  <conditionalFormatting sqref="E10 E12">
    <cfRule type="containsBlanks" dxfId="102" priority="18">
      <formula>LEN(TRIM(E10))=0</formula>
    </cfRule>
  </conditionalFormatting>
  <conditionalFormatting sqref="E22">
    <cfRule type="containsBlanks" dxfId="101" priority="17">
      <formula>LEN(TRIM(E22))=0</formula>
    </cfRule>
  </conditionalFormatting>
  <conditionalFormatting sqref="E26">
    <cfRule type="containsBlanks" dxfId="100" priority="16">
      <formula>LEN(TRIM(E26))=0</formula>
    </cfRule>
  </conditionalFormatting>
  <conditionalFormatting sqref="E18">
    <cfRule type="containsBlanks" dxfId="99" priority="11">
      <formula>LEN(TRIM(E18))=0</formula>
    </cfRule>
  </conditionalFormatting>
  <conditionalFormatting sqref="E30">
    <cfRule type="containsBlanks" dxfId="98" priority="19">
      <formula>LEN(TRIM(E30))=0</formula>
    </cfRule>
  </conditionalFormatting>
  <conditionalFormatting sqref="E16">
    <cfRule type="containsBlanks" dxfId="97" priority="9">
      <formula>LEN(TRIM(E16))=0</formula>
    </cfRule>
  </conditionalFormatting>
  <conditionalFormatting sqref="E34">
    <cfRule type="containsBlanks" dxfId="96" priority="20">
      <formula>LEN(TRIM(E34))=0</formula>
    </cfRule>
  </conditionalFormatting>
  <conditionalFormatting sqref="E20">
    <cfRule type="containsBlanks" dxfId="95" priority="6">
      <formula>LEN(TRIM(E20))=0</formula>
    </cfRule>
  </conditionalFormatting>
  <conditionalFormatting sqref="E8">
    <cfRule type="cellIs" dxfId="94" priority="5" operator="equal">
      <formula>""</formula>
    </cfRule>
  </conditionalFormatting>
  <conditionalFormatting sqref="E26:H28">
    <cfRule type="expression" dxfId="93" priority="1">
      <formula>$E$6="⑥事業"</formula>
    </cfRule>
    <cfRule type="expression" dxfId="92" priority="2">
      <formula>$E$6="⑤事業"</formula>
    </cfRule>
    <cfRule type="expression" dxfId="91" priority="3">
      <formula>$E$6="③事業"</formula>
    </cfRule>
    <cfRule type="expression" dxfId="90" priority="4">
      <formula>$E$6="②事業"</formula>
    </cfRule>
  </conditionalFormatting>
  <dataValidations count="1">
    <dataValidation type="list" allowBlank="1" showInputMessage="1" showErrorMessage="1" sqref="E8" xr:uid="{64290ADA-2B09-4EFE-9B09-AFFBE1184183}">
      <formula1>"本様式を活用して算定する,別の方法で算定する"</formula1>
    </dataValidation>
  </dataValidations>
  <pageMargins left="0.7" right="0.7" top="0.75" bottom="0.75" header="0.3" footer="0.3"/>
  <pageSetup paperSize="9" scale="69"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74BB3-72DB-49F3-B4ED-B11AF1F83CEF}">
  <sheetPr>
    <tabColor rgb="FFFFFF00"/>
    <pageSetUpPr fitToPage="1"/>
  </sheetPr>
  <dimension ref="A1:WVL69"/>
  <sheetViews>
    <sheetView showGridLines="0" view="pageBreakPreview" zoomScaleNormal="100" zoomScaleSheetLayoutView="100" workbookViewId="0"/>
  </sheetViews>
  <sheetFormatPr defaultColWidth="0" defaultRowHeight="18.75" zeroHeight="1"/>
  <cols>
    <col min="1" max="1" width="3.140625" style="982" customWidth="1"/>
    <col min="2" max="2" width="4.140625" style="982" customWidth="1"/>
    <col min="3" max="3" width="19.28515625" style="1008" customWidth="1"/>
    <col min="4" max="4" width="7.7109375" style="982" customWidth="1"/>
    <col min="5" max="5" width="22.140625" style="1008" customWidth="1"/>
    <col min="6" max="6" width="31.85546875" style="985" customWidth="1"/>
    <col min="7" max="7" width="5.140625" style="986" customWidth="1"/>
    <col min="8" max="9" width="8.28515625" style="982" customWidth="1"/>
    <col min="10" max="11" width="12.28515625" style="982" customWidth="1"/>
    <col min="12" max="19" width="9.140625" style="982" customWidth="1"/>
    <col min="20" max="242" width="9.140625" style="982" hidden="1"/>
    <col min="243" max="243" width="12.5703125" style="982" hidden="1"/>
    <col min="244" max="247" width="9.140625" style="982" hidden="1"/>
    <col min="248" max="248" width="13.5703125" style="982" hidden="1"/>
    <col min="249" max="250" width="7.140625" style="982" hidden="1"/>
    <col min="251" max="251" width="15.28515625" style="982" hidden="1"/>
    <col min="252" max="253" width="6.85546875" style="982" hidden="1"/>
    <col min="254" max="254" width="14.85546875" style="982" hidden="1"/>
    <col min="255" max="256" width="5.85546875" style="982" hidden="1"/>
    <col min="257" max="257" width="12.140625" style="982" hidden="1"/>
    <col min="258" max="258" width="17" style="982" hidden="1"/>
    <col min="259" max="259" width="22" style="982" hidden="1"/>
    <col min="260" max="260" width="1.140625" style="982" hidden="1"/>
    <col min="261" max="498" width="9.140625" style="982" hidden="1"/>
    <col min="499" max="499" width="12.5703125" style="982" hidden="1"/>
    <col min="500" max="503" width="9.140625" style="982" hidden="1"/>
    <col min="504" max="504" width="13.5703125" style="982" hidden="1"/>
    <col min="505" max="506" width="7.140625" style="982" hidden="1"/>
    <col min="507" max="507" width="15.28515625" style="982" hidden="1"/>
    <col min="508" max="509" width="6.85546875" style="982" hidden="1"/>
    <col min="510" max="510" width="14.85546875" style="982" hidden="1"/>
    <col min="511" max="512" width="5.85546875" style="982" hidden="1"/>
    <col min="513" max="513" width="12.140625" style="982" hidden="1"/>
    <col min="514" max="514" width="17" style="982" hidden="1"/>
    <col min="515" max="515" width="22" style="982" hidden="1"/>
    <col min="516" max="516" width="1.140625" style="982" hidden="1"/>
    <col min="517" max="754" width="9.140625" style="982" hidden="1"/>
    <col min="755" max="755" width="12.5703125" style="982" hidden="1"/>
    <col min="756" max="759" width="9.140625" style="982" hidden="1"/>
    <col min="760" max="760" width="13.5703125" style="982" hidden="1"/>
    <col min="761" max="762" width="7.140625" style="982" hidden="1"/>
    <col min="763" max="763" width="15.28515625" style="982" hidden="1"/>
    <col min="764" max="765" width="6.85546875" style="982" hidden="1"/>
    <col min="766" max="766" width="14.85546875" style="982" hidden="1"/>
    <col min="767" max="768" width="5.85546875" style="982" hidden="1"/>
    <col min="769" max="769" width="12.140625" style="982" hidden="1"/>
    <col min="770" max="770" width="17" style="982" hidden="1"/>
    <col min="771" max="771" width="22" style="982" hidden="1"/>
    <col min="772" max="772" width="1.140625" style="982" hidden="1"/>
    <col min="773" max="1010" width="9.140625" style="982" hidden="1"/>
    <col min="1011" max="1011" width="12.5703125" style="982" hidden="1"/>
    <col min="1012" max="1015" width="9.140625" style="982" hidden="1"/>
    <col min="1016" max="1016" width="13.5703125" style="982" hidden="1"/>
    <col min="1017" max="1018" width="7.140625" style="982" hidden="1"/>
    <col min="1019" max="1019" width="15.28515625" style="982" hidden="1"/>
    <col min="1020" max="1021" width="6.85546875" style="982" hidden="1"/>
    <col min="1022" max="1022" width="14.85546875" style="982" hidden="1"/>
    <col min="1023" max="1024" width="5.85546875" style="982" hidden="1"/>
    <col min="1025" max="1025" width="12.140625" style="982" hidden="1"/>
    <col min="1026" max="1026" width="17" style="982" hidden="1"/>
    <col min="1027" max="1027" width="22" style="982" hidden="1"/>
    <col min="1028" max="1028" width="1.140625" style="982" hidden="1"/>
    <col min="1029" max="1266" width="9.140625" style="982" hidden="1"/>
    <col min="1267" max="1267" width="12.5703125" style="982" hidden="1"/>
    <col min="1268" max="1271" width="9.140625" style="982" hidden="1"/>
    <col min="1272" max="1272" width="13.5703125" style="982" hidden="1"/>
    <col min="1273" max="1274" width="7.140625" style="982" hidden="1"/>
    <col min="1275" max="1275" width="15.28515625" style="982" hidden="1"/>
    <col min="1276" max="1277" width="6.85546875" style="982" hidden="1"/>
    <col min="1278" max="1278" width="14.85546875" style="982" hidden="1"/>
    <col min="1279" max="1280" width="5.85546875" style="982" hidden="1"/>
    <col min="1281" max="1281" width="12.140625" style="982" hidden="1"/>
    <col min="1282" max="1282" width="17" style="982" hidden="1"/>
    <col min="1283" max="1283" width="22" style="982" hidden="1"/>
    <col min="1284" max="1284" width="1.140625" style="982" hidden="1"/>
    <col min="1285" max="1522" width="9.140625" style="982" hidden="1"/>
    <col min="1523" max="1523" width="12.5703125" style="982" hidden="1"/>
    <col min="1524" max="1527" width="9.140625" style="982" hidden="1"/>
    <col min="1528" max="1528" width="13.5703125" style="982" hidden="1"/>
    <col min="1529" max="1530" width="7.140625" style="982" hidden="1"/>
    <col min="1531" max="1531" width="15.28515625" style="982" hidden="1"/>
    <col min="1532" max="1533" width="6.85546875" style="982" hidden="1"/>
    <col min="1534" max="1534" width="14.85546875" style="982" hidden="1"/>
    <col min="1535" max="1536" width="5.85546875" style="982" hidden="1"/>
    <col min="1537" max="1537" width="12.140625" style="982" hidden="1"/>
    <col min="1538" max="1538" width="17" style="982" hidden="1"/>
    <col min="1539" max="1539" width="22" style="982" hidden="1"/>
    <col min="1540" max="1540" width="1.140625" style="982" hidden="1"/>
    <col min="1541" max="1778" width="9.140625" style="982" hidden="1"/>
    <col min="1779" max="1779" width="12.5703125" style="982" hidden="1"/>
    <col min="1780" max="1783" width="9.140625" style="982" hidden="1"/>
    <col min="1784" max="1784" width="13.5703125" style="982" hidden="1"/>
    <col min="1785" max="1786" width="7.140625" style="982" hidden="1"/>
    <col min="1787" max="1787" width="15.28515625" style="982" hidden="1"/>
    <col min="1788" max="1789" width="6.85546875" style="982" hidden="1"/>
    <col min="1790" max="1790" width="14.85546875" style="982" hidden="1"/>
    <col min="1791" max="1792" width="5.85546875" style="982" hidden="1"/>
    <col min="1793" max="1793" width="12.140625" style="982" hidden="1"/>
    <col min="1794" max="1794" width="17" style="982" hidden="1"/>
    <col min="1795" max="1795" width="22" style="982" hidden="1"/>
    <col min="1796" max="1796" width="1.140625" style="982" hidden="1"/>
    <col min="1797" max="2034" width="9.140625" style="982" hidden="1"/>
    <col min="2035" max="2035" width="12.5703125" style="982" hidden="1"/>
    <col min="2036" max="2039" width="9.140625" style="982" hidden="1"/>
    <col min="2040" max="2040" width="13.5703125" style="982" hidden="1"/>
    <col min="2041" max="2042" width="7.140625" style="982" hidden="1"/>
    <col min="2043" max="2043" width="15.28515625" style="982" hidden="1"/>
    <col min="2044" max="2045" width="6.85546875" style="982" hidden="1"/>
    <col min="2046" max="2046" width="14.85546875" style="982" hidden="1"/>
    <col min="2047" max="2048" width="5.85546875" style="982" hidden="1"/>
    <col min="2049" max="2049" width="12.140625" style="982" hidden="1"/>
    <col min="2050" max="2050" width="17" style="982" hidden="1"/>
    <col min="2051" max="2051" width="22" style="982" hidden="1"/>
    <col min="2052" max="2052" width="1.140625" style="982" hidden="1"/>
    <col min="2053" max="2290" width="9.140625" style="982" hidden="1"/>
    <col min="2291" max="2291" width="12.5703125" style="982" hidden="1"/>
    <col min="2292" max="2295" width="9.140625" style="982" hidden="1"/>
    <col min="2296" max="2296" width="13.5703125" style="982" hidden="1"/>
    <col min="2297" max="2298" width="7.140625" style="982" hidden="1"/>
    <col min="2299" max="2299" width="15.28515625" style="982" hidden="1"/>
    <col min="2300" max="2301" width="6.85546875" style="982" hidden="1"/>
    <col min="2302" max="2302" width="14.85546875" style="982" hidden="1"/>
    <col min="2303" max="2304" width="5.85546875" style="982" hidden="1"/>
    <col min="2305" max="2305" width="12.140625" style="982" hidden="1"/>
    <col min="2306" max="2306" width="17" style="982" hidden="1"/>
    <col min="2307" max="2307" width="22" style="982" hidden="1"/>
    <col min="2308" max="2308" width="1.140625" style="982" hidden="1"/>
    <col min="2309" max="2546" width="9.140625" style="982" hidden="1"/>
    <col min="2547" max="2547" width="12.5703125" style="982" hidden="1"/>
    <col min="2548" max="2551" width="9.140625" style="982" hidden="1"/>
    <col min="2552" max="2552" width="13.5703125" style="982" hidden="1"/>
    <col min="2553" max="2554" width="7.140625" style="982" hidden="1"/>
    <col min="2555" max="2555" width="15.28515625" style="982" hidden="1"/>
    <col min="2556" max="2557" width="6.85546875" style="982" hidden="1"/>
    <col min="2558" max="2558" width="14.85546875" style="982" hidden="1"/>
    <col min="2559" max="2560" width="5.85546875" style="982" hidden="1"/>
    <col min="2561" max="2561" width="12.140625" style="982" hidden="1"/>
    <col min="2562" max="2562" width="17" style="982" hidden="1"/>
    <col min="2563" max="2563" width="22" style="982" hidden="1"/>
    <col min="2564" max="2564" width="1.140625" style="982" hidden="1"/>
    <col min="2565" max="2802" width="9.140625" style="982" hidden="1"/>
    <col min="2803" max="2803" width="12.5703125" style="982" hidden="1"/>
    <col min="2804" max="2807" width="9.140625" style="982" hidden="1"/>
    <col min="2808" max="2808" width="13.5703125" style="982" hidden="1"/>
    <col min="2809" max="2810" width="7.140625" style="982" hidden="1"/>
    <col min="2811" max="2811" width="15.28515625" style="982" hidden="1"/>
    <col min="2812" max="2813" width="6.85546875" style="982" hidden="1"/>
    <col min="2814" max="2814" width="14.85546875" style="982" hidden="1"/>
    <col min="2815" max="2816" width="5.85546875" style="982" hidden="1"/>
    <col min="2817" max="2817" width="12.140625" style="982" hidden="1"/>
    <col min="2818" max="2818" width="17" style="982" hidden="1"/>
    <col min="2819" max="2819" width="22" style="982" hidden="1"/>
    <col min="2820" max="2820" width="1.140625" style="982" hidden="1"/>
    <col min="2821" max="3058" width="9.140625" style="982" hidden="1"/>
    <col min="3059" max="3059" width="12.5703125" style="982" hidden="1"/>
    <col min="3060" max="3063" width="9.140625" style="982" hidden="1"/>
    <col min="3064" max="3064" width="13.5703125" style="982" hidden="1"/>
    <col min="3065" max="3066" width="7.140625" style="982" hidden="1"/>
    <col min="3067" max="3067" width="15.28515625" style="982" hidden="1"/>
    <col min="3068" max="3069" width="6.85546875" style="982" hidden="1"/>
    <col min="3070" max="3070" width="14.85546875" style="982" hidden="1"/>
    <col min="3071" max="3072" width="5.85546875" style="982" hidden="1"/>
    <col min="3073" max="3073" width="12.140625" style="982" hidden="1"/>
    <col min="3074" max="3074" width="17" style="982" hidden="1"/>
    <col min="3075" max="3075" width="22" style="982" hidden="1"/>
    <col min="3076" max="3076" width="1.140625" style="982" hidden="1"/>
    <col min="3077" max="3314" width="9.140625" style="982" hidden="1"/>
    <col min="3315" max="3315" width="12.5703125" style="982" hidden="1"/>
    <col min="3316" max="3319" width="9.140625" style="982" hidden="1"/>
    <col min="3320" max="3320" width="13.5703125" style="982" hidden="1"/>
    <col min="3321" max="3322" width="7.140625" style="982" hidden="1"/>
    <col min="3323" max="3323" width="15.28515625" style="982" hidden="1"/>
    <col min="3324" max="3325" width="6.85546875" style="982" hidden="1"/>
    <col min="3326" max="3326" width="14.85546875" style="982" hidden="1"/>
    <col min="3327" max="3328" width="5.85546875" style="982" hidden="1"/>
    <col min="3329" max="3329" width="12.140625" style="982" hidden="1"/>
    <col min="3330" max="3330" width="17" style="982" hidden="1"/>
    <col min="3331" max="3331" width="22" style="982" hidden="1"/>
    <col min="3332" max="3332" width="1.140625" style="982" hidden="1"/>
    <col min="3333" max="3570" width="9.140625" style="982" hidden="1"/>
    <col min="3571" max="3571" width="12.5703125" style="982" hidden="1"/>
    <col min="3572" max="3575" width="9.140625" style="982" hidden="1"/>
    <col min="3576" max="3576" width="13.5703125" style="982" hidden="1"/>
    <col min="3577" max="3578" width="7.140625" style="982" hidden="1"/>
    <col min="3579" max="3579" width="15.28515625" style="982" hidden="1"/>
    <col min="3580" max="3581" width="6.85546875" style="982" hidden="1"/>
    <col min="3582" max="3582" width="14.85546875" style="982" hidden="1"/>
    <col min="3583" max="3584" width="5.85546875" style="982" hidden="1"/>
    <col min="3585" max="3585" width="12.140625" style="982" hidden="1"/>
    <col min="3586" max="3586" width="17" style="982" hidden="1"/>
    <col min="3587" max="3587" width="22" style="982" hidden="1"/>
    <col min="3588" max="3588" width="1.140625" style="982" hidden="1"/>
    <col min="3589" max="3826" width="9.140625" style="982" hidden="1"/>
    <col min="3827" max="3827" width="12.5703125" style="982" hidden="1"/>
    <col min="3828" max="3831" width="9.140625" style="982" hidden="1"/>
    <col min="3832" max="3832" width="13.5703125" style="982" hidden="1"/>
    <col min="3833" max="3834" width="7.140625" style="982" hidden="1"/>
    <col min="3835" max="3835" width="15.28515625" style="982" hidden="1"/>
    <col min="3836" max="3837" width="6.85546875" style="982" hidden="1"/>
    <col min="3838" max="3838" width="14.85546875" style="982" hidden="1"/>
    <col min="3839" max="3840" width="5.85546875" style="982" hidden="1"/>
    <col min="3841" max="3841" width="12.140625" style="982" hidden="1"/>
    <col min="3842" max="3842" width="17" style="982" hidden="1"/>
    <col min="3843" max="3843" width="22" style="982" hidden="1"/>
    <col min="3844" max="3844" width="1.140625" style="982" hidden="1"/>
    <col min="3845" max="4082" width="9.140625" style="982" hidden="1"/>
    <col min="4083" max="4083" width="12.5703125" style="982" hidden="1"/>
    <col min="4084" max="4087" width="9.140625" style="982" hidden="1"/>
    <col min="4088" max="4088" width="13.5703125" style="982" hidden="1"/>
    <col min="4089" max="4090" width="7.140625" style="982" hidden="1"/>
    <col min="4091" max="4091" width="15.28515625" style="982" hidden="1"/>
    <col min="4092" max="4093" width="6.85546875" style="982" hidden="1"/>
    <col min="4094" max="4094" width="14.85546875" style="982" hidden="1"/>
    <col min="4095" max="4096" width="5.85546875" style="982" hidden="1"/>
    <col min="4097" max="4097" width="12.140625" style="982" hidden="1"/>
    <col min="4098" max="4098" width="17" style="982" hidden="1"/>
    <col min="4099" max="4099" width="22" style="982" hidden="1"/>
    <col min="4100" max="4100" width="1.140625" style="982" hidden="1"/>
    <col min="4101" max="4338" width="9.140625" style="982" hidden="1"/>
    <col min="4339" max="4339" width="12.5703125" style="982" hidden="1"/>
    <col min="4340" max="4343" width="9.140625" style="982" hidden="1"/>
    <col min="4344" max="4344" width="13.5703125" style="982" hidden="1"/>
    <col min="4345" max="4346" width="7.140625" style="982" hidden="1"/>
    <col min="4347" max="4347" width="15.28515625" style="982" hidden="1"/>
    <col min="4348" max="4349" width="6.85546875" style="982" hidden="1"/>
    <col min="4350" max="4350" width="14.85546875" style="982" hidden="1"/>
    <col min="4351" max="4352" width="5.85546875" style="982" hidden="1"/>
    <col min="4353" max="4353" width="12.140625" style="982" hidden="1"/>
    <col min="4354" max="4354" width="17" style="982" hidden="1"/>
    <col min="4355" max="4355" width="22" style="982" hidden="1"/>
    <col min="4356" max="4356" width="1.140625" style="982" hidden="1"/>
    <col min="4357" max="4594" width="9.140625" style="982" hidden="1"/>
    <col min="4595" max="4595" width="12.5703125" style="982" hidden="1"/>
    <col min="4596" max="4599" width="9.140625" style="982" hidden="1"/>
    <col min="4600" max="4600" width="13.5703125" style="982" hidden="1"/>
    <col min="4601" max="4602" width="7.140625" style="982" hidden="1"/>
    <col min="4603" max="4603" width="15.28515625" style="982" hidden="1"/>
    <col min="4604" max="4605" width="6.85546875" style="982" hidden="1"/>
    <col min="4606" max="4606" width="14.85546875" style="982" hidden="1"/>
    <col min="4607" max="4608" width="5.85546875" style="982" hidden="1"/>
    <col min="4609" max="4609" width="12.140625" style="982" hidden="1"/>
    <col min="4610" max="4610" width="17" style="982" hidden="1"/>
    <col min="4611" max="4611" width="22" style="982" hidden="1"/>
    <col min="4612" max="4612" width="1.140625" style="982" hidden="1"/>
    <col min="4613" max="4850" width="9.140625" style="982" hidden="1"/>
    <col min="4851" max="4851" width="12.5703125" style="982" hidden="1"/>
    <col min="4852" max="4855" width="9.140625" style="982" hidden="1"/>
    <col min="4856" max="4856" width="13.5703125" style="982" hidden="1"/>
    <col min="4857" max="4858" width="7.140625" style="982" hidden="1"/>
    <col min="4859" max="4859" width="15.28515625" style="982" hidden="1"/>
    <col min="4860" max="4861" width="6.85546875" style="982" hidden="1"/>
    <col min="4862" max="4862" width="14.85546875" style="982" hidden="1"/>
    <col min="4863" max="4864" width="5.85546875" style="982" hidden="1"/>
    <col min="4865" max="4865" width="12.140625" style="982" hidden="1"/>
    <col min="4866" max="4866" width="17" style="982" hidden="1"/>
    <col min="4867" max="4867" width="22" style="982" hidden="1"/>
    <col min="4868" max="4868" width="1.140625" style="982" hidden="1"/>
    <col min="4869" max="5106" width="9.140625" style="982" hidden="1"/>
    <col min="5107" max="5107" width="12.5703125" style="982" hidden="1"/>
    <col min="5108" max="5111" width="9.140625" style="982" hidden="1"/>
    <col min="5112" max="5112" width="13.5703125" style="982" hidden="1"/>
    <col min="5113" max="5114" width="7.140625" style="982" hidden="1"/>
    <col min="5115" max="5115" width="15.28515625" style="982" hidden="1"/>
    <col min="5116" max="5117" width="6.85546875" style="982" hidden="1"/>
    <col min="5118" max="5118" width="14.85546875" style="982" hidden="1"/>
    <col min="5119" max="5120" width="5.85546875" style="982" hidden="1"/>
    <col min="5121" max="5121" width="12.140625" style="982" hidden="1"/>
    <col min="5122" max="5122" width="17" style="982" hidden="1"/>
    <col min="5123" max="5123" width="22" style="982" hidden="1"/>
    <col min="5124" max="5124" width="1.140625" style="982" hidden="1"/>
    <col min="5125" max="5362" width="9.140625" style="982" hidden="1"/>
    <col min="5363" max="5363" width="12.5703125" style="982" hidden="1"/>
    <col min="5364" max="5367" width="9.140625" style="982" hidden="1"/>
    <col min="5368" max="5368" width="13.5703125" style="982" hidden="1"/>
    <col min="5369" max="5370" width="7.140625" style="982" hidden="1"/>
    <col min="5371" max="5371" width="15.28515625" style="982" hidden="1"/>
    <col min="5372" max="5373" width="6.85546875" style="982" hidden="1"/>
    <col min="5374" max="5374" width="14.85546875" style="982" hidden="1"/>
    <col min="5375" max="5376" width="5.85546875" style="982" hidden="1"/>
    <col min="5377" max="5377" width="12.140625" style="982" hidden="1"/>
    <col min="5378" max="5378" width="17" style="982" hidden="1"/>
    <col min="5379" max="5379" width="22" style="982" hidden="1"/>
    <col min="5380" max="5380" width="1.140625" style="982" hidden="1"/>
    <col min="5381" max="5618" width="9.140625" style="982" hidden="1"/>
    <col min="5619" max="5619" width="12.5703125" style="982" hidden="1"/>
    <col min="5620" max="5623" width="9.140625" style="982" hidden="1"/>
    <col min="5624" max="5624" width="13.5703125" style="982" hidden="1"/>
    <col min="5625" max="5626" width="7.140625" style="982" hidden="1"/>
    <col min="5627" max="5627" width="15.28515625" style="982" hidden="1"/>
    <col min="5628" max="5629" width="6.85546875" style="982" hidden="1"/>
    <col min="5630" max="5630" width="14.85546875" style="982" hidden="1"/>
    <col min="5631" max="5632" width="5.85546875" style="982" hidden="1"/>
    <col min="5633" max="5633" width="12.140625" style="982" hidden="1"/>
    <col min="5634" max="5634" width="17" style="982" hidden="1"/>
    <col min="5635" max="5635" width="22" style="982" hidden="1"/>
    <col min="5636" max="5636" width="1.140625" style="982" hidden="1"/>
    <col min="5637" max="5874" width="9.140625" style="982" hidden="1"/>
    <col min="5875" max="5875" width="12.5703125" style="982" hidden="1"/>
    <col min="5876" max="5879" width="9.140625" style="982" hidden="1"/>
    <col min="5880" max="5880" width="13.5703125" style="982" hidden="1"/>
    <col min="5881" max="5882" width="7.140625" style="982" hidden="1"/>
    <col min="5883" max="5883" width="15.28515625" style="982" hidden="1"/>
    <col min="5884" max="5885" width="6.85546875" style="982" hidden="1"/>
    <col min="5886" max="5886" width="14.85546875" style="982" hidden="1"/>
    <col min="5887" max="5888" width="5.85546875" style="982" hidden="1"/>
    <col min="5889" max="5889" width="12.140625" style="982" hidden="1"/>
    <col min="5890" max="5890" width="17" style="982" hidden="1"/>
    <col min="5891" max="5891" width="22" style="982" hidden="1"/>
    <col min="5892" max="5892" width="1.140625" style="982" hidden="1"/>
    <col min="5893" max="6130" width="9.140625" style="982" hidden="1"/>
    <col min="6131" max="6131" width="12.5703125" style="982" hidden="1"/>
    <col min="6132" max="6135" width="9.140625" style="982" hidden="1"/>
    <col min="6136" max="6136" width="13.5703125" style="982" hidden="1"/>
    <col min="6137" max="6138" width="7.140625" style="982" hidden="1"/>
    <col min="6139" max="6139" width="15.28515625" style="982" hidden="1"/>
    <col min="6140" max="6141" width="6.85546875" style="982" hidden="1"/>
    <col min="6142" max="6142" width="14.85546875" style="982" hidden="1"/>
    <col min="6143" max="6144" width="5.85546875" style="982" hidden="1"/>
    <col min="6145" max="6145" width="12.140625" style="982" hidden="1"/>
    <col min="6146" max="6146" width="17" style="982" hidden="1"/>
    <col min="6147" max="6147" width="22" style="982" hidden="1"/>
    <col min="6148" max="6148" width="1.140625" style="982" hidden="1"/>
    <col min="6149" max="6386" width="9.140625" style="982" hidden="1"/>
    <col min="6387" max="6387" width="12.5703125" style="982" hidden="1"/>
    <col min="6388" max="6391" width="9.140625" style="982" hidden="1"/>
    <col min="6392" max="6392" width="13.5703125" style="982" hidden="1"/>
    <col min="6393" max="6394" width="7.140625" style="982" hidden="1"/>
    <col min="6395" max="6395" width="15.28515625" style="982" hidden="1"/>
    <col min="6396" max="6397" width="6.85546875" style="982" hidden="1"/>
    <col min="6398" max="6398" width="14.85546875" style="982" hidden="1"/>
    <col min="6399" max="6400" width="5.85546875" style="982" hidden="1"/>
    <col min="6401" max="6401" width="12.140625" style="982" hidden="1"/>
    <col min="6402" max="6402" width="17" style="982" hidden="1"/>
    <col min="6403" max="6403" width="22" style="982" hidden="1"/>
    <col min="6404" max="6404" width="1.140625" style="982" hidden="1"/>
    <col min="6405" max="6642" width="9.140625" style="982" hidden="1"/>
    <col min="6643" max="6643" width="12.5703125" style="982" hidden="1"/>
    <col min="6644" max="6647" width="9.140625" style="982" hidden="1"/>
    <col min="6648" max="6648" width="13.5703125" style="982" hidden="1"/>
    <col min="6649" max="6650" width="7.140625" style="982" hidden="1"/>
    <col min="6651" max="6651" width="15.28515625" style="982" hidden="1"/>
    <col min="6652" max="6653" width="6.85546875" style="982" hidden="1"/>
    <col min="6654" max="6654" width="14.85546875" style="982" hidden="1"/>
    <col min="6655" max="6656" width="5.85546875" style="982" hidden="1"/>
    <col min="6657" max="6657" width="12.140625" style="982" hidden="1"/>
    <col min="6658" max="6658" width="17" style="982" hidden="1"/>
    <col min="6659" max="6659" width="22" style="982" hidden="1"/>
    <col min="6660" max="6660" width="1.140625" style="982" hidden="1"/>
    <col min="6661" max="6898" width="9.140625" style="982" hidden="1"/>
    <col min="6899" max="6899" width="12.5703125" style="982" hidden="1"/>
    <col min="6900" max="6903" width="9.140625" style="982" hidden="1"/>
    <col min="6904" max="6904" width="13.5703125" style="982" hidden="1"/>
    <col min="6905" max="6906" width="7.140625" style="982" hidden="1"/>
    <col min="6907" max="6907" width="15.28515625" style="982" hidden="1"/>
    <col min="6908" max="6909" width="6.85546875" style="982" hidden="1"/>
    <col min="6910" max="6910" width="14.85546875" style="982" hidden="1"/>
    <col min="6911" max="6912" width="5.85546875" style="982" hidden="1"/>
    <col min="6913" max="6913" width="12.140625" style="982" hidden="1"/>
    <col min="6914" max="6914" width="17" style="982" hidden="1"/>
    <col min="6915" max="6915" width="22" style="982" hidden="1"/>
    <col min="6916" max="6916" width="1.140625" style="982" hidden="1"/>
    <col min="6917" max="7154" width="9.140625" style="982" hidden="1"/>
    <col min="7155" max="7155" width="12.5703125" style="982" hidden="1"/>
    <col min="7156" max="7159" width="9.140625" style="982" hidden="1"/>
    <col min="7160" max="7160" width="13.5703125" style="982" hidden="1"/>
    <col min="7161" max="7162" width="7.140625" style="982" hidden="1"/>
    <col min="7163" max="7163" width="15.28515625" style="982" hidden="1"/>
    <col min="7164" max="7165" width="6.85546875" style="982" hidden="1"/>
    <col min="7166" max="7166" width="14.85546875" style="982" hidden="1"/>
    <col min="7167" max="7168" width="5.85546875" style="982" hidden="1"/>
    <col min="7169" max="7169" width="12.140625" style="982" hidden="1"/>
    <col min="7170" max="7170" width="17" style="982" hidden="1"/>
    <col min="7171" max="7171" width="22" style="982" hidden="1"/>
    <col min="7172" max="7172" width="1.140625" style="982" hidden="1"/>
    <col min="7173" max="7410" width="9.140625" style="982" hidden="1"/>
    <col min="7411" max="7411" width="12.5703125" style="982" hidden="1"/>
    <col min="7412" max="7415" width="9.140625" style="982" hidden="1"/>
    <col min="7416" max="7416" width="13.5703125" style="982" hidden="1"/>
    <col min="7417" max="7418" width="7.140625" style="982" hidden="1"/>
    <col min="7419" max="7419" width="15.28515625" style="982" hidden="1"/>
    <col min="7420" max="7421" width="6.85546875" style="982" hidden="1"/>
    <col min="7422" max="7422" width="14.85546875" style="982" hidden="1"/>
    <col min="7423" max="7424" width="5.85546875" style="982" hidden="1"/>
    <col min="7425" max="7425" width="12.140625" style="982" hidden="1"/>
    <col min="7426" max="7426" width="17" style="982" hidden="1"/>
    <col min="7427" max="7427" width="22" style="982" hidden="1"/>
    <col min="7428" max="7428" width="1.140625" style="982" hidden="1"/>
    <col min="7429" max="7666" width="9.140625" style="982" hidden="1"/>
    <col min="7667" max="7667" width="12.5703125" style="982" hidden="1"/>
    <col min="7668" max="7671" width="9.140625" style="982" hidden="1"/>
    <col min="7672" max="7672" width="13.5703125" style="982" hidden="1"/>
    <col min="7673" max="7674" width="7.140625" style="982" hidden="1"/>
    <col min="7675" max="7675" width="15.28515625" style="982" hidden="1"/>
    <col min="7676" max="7677" width="6.85546875" style="982" hidden="1"/>
    <col min="7678" max="7678" width="14.85546875" style="982" hidden="1"/>
    <col min="7679" max="7680" width="5.85546875" style="982" hidden="1"/>
    <col min="7681" max="7681" width="12.140625" style="982" hidden="1"/>
    <col min="7682" max="7682" width="17" style="982" hidden="1"/>
    <col min="7683" max="7683" width="22" style="982" hidden="1"/>
    <col min="7684" max="7684" width="1.140625" style="982" hidden="1"/>
    <col min="7685" max="7922" width="9.140625" style="982" hidden="1"/>
    <col min="7923" max="7923" width="12.5703125" style="982" hidden="1"/>
    <col min="7924" max="7927" width="9.140625" style="982" hidden="1"/>
    <col min="7928" max="7928" width="13.5703125" style="982" hidden="1"/>
    <col min="7929" max="7930" width="7.140625" style="982" hidden="1"/>
    <col min="7931" max="7931" width="15.28515625" style="982" hidden="1"/>
    <col min="7932" max="7933" width="6.85546875" style="982" hidden="1"/>
    <col min="7934" max="7934" width="14.85546875" style="982" hidden="1"/>
    <col min="7935" max="7936" width="5.85546875" style="982" hidden="1"/>
    <col min="7937" max="7937" width="12.140625" style="982" hidden="1"/>
    <col min="7938" max="7938" width="17" style="982" hidden="1"/>
    <col min="7939" max="7939" width="22" style="982" hidden="1"/>
    <col min="7940" max="7940" width="1.140625" style="982" hidden="1"/>
    <col min="7941" max="8178" width="9.140625" style="982" hidden="1"/>
    <col min="8179" max="8179" width="12.5703125" style="982" hidden="1"/>
    <col min="8180" max="8183" width="9.140625" style="982" hidden="1"/>
    <col min="8184" max="8184" width="13.5703125" style="982" hidden="1"/>
    <col min="8185" max="8186" width="7.140625" style="982" hidden="1"/>
    <col min="8187" max="8187" width="15.28515625" style="982" hidden="1"/>
    <col min="8188" max="8189" width="6.85546875" style="982" hidden="1"/>
    <col min="8190" max="8190" width="14.85546875" style="982" hidden="1"/>
    <col min="8191" max="8192" width="5.85546875" style="982" hidden="1"/>
    <col min="8193" max="8193" width="12.140625" style="982" hidden="1"/>
    <col min="8194" max="8194" width="17" style="982" hidden="1"/>
    <col min="8195" max="8195" width="22" style="982" hidden="1"/>
    <col min="8196" max="8196" width="1.140625" style="982" hidden="1"/>
    <col min="8197" max="8434" width="9.140625" style="982" hidden="1"/>
    <col min="8435" max="8435" width="12.5703125" style="982" hidden="1"/>
    <col min="8436" max="8439" width="9.140625" style="982" hidden="1"/>
    <col min="8440" max="8440" width="13.5703125" style="982" hidden="1"/>
    <col min="8441" max="8442" width="7.140625" style="982" hidden="1"/>
    <col min="8443" max="8443" width="15.28515625" style="982" hidden="1"/>
    <col min="8444" max="8445" width="6.85546875" style="982" hidden="1"/>
    <col min="8446" max="8446" width="14.85546875" style="982" hidden="1"/>
    <col min="8447" max="8448" width="5.85546875" style="982" hidden="1"/>
    <col min="8449" max="8449" width="12.140625" style="982" hidden="1"/>
    <col min="8450" max="8450" width="17" style="982" hidden="1"/>
    <col min="8451" max="8451" width="22" style="982" hidden="1"/>
    <col min="8452" max="8452" width="1.140625" style="982" hidden="1"/>
    <col min="8453" max="8690" width="9.140625" style="982" hidden="1"/>
    <col min="8691" max="8691" width="12.5703125" style="982" hidden="1"/>
    <col min="8692" max="8695" width="9.140625" style="982" hidden="1"/>
    <col min="8696" max="8696" width="13.5703125" style="982" hidden="1"/>
    <col min="8697" max="8698" width="7.140625" style="982" hidden="1"/>
    <col min="8699" max="8699" width="15.28515625" style="982" hidden="1"/>
    <col min="8700" max="8701" width="6.85546875" style="982" hidden="1"/>
    <col min="8702" max="8702" width="14.85546875" style="982" hidden="1"/>
    <col min="8703" max="8704" width="5.85546875" style="982" hidden="1"/>
    <col min="8705" max="8705" width="12.140625" style="982" hidden="1"/>
    <col min="8706" max="8706" width="17" style="982" hidden="1"/>
    <col min="8707" max="8707" width="22" style="982" hidden="1"/>
    <col min="8708" max="8708" width="1.140625" style="982" hidden="1"/>
    <col min="8709" max="8946" width="9.140625" style="982" hidden="1"/>
    <col min="8947" max="8947" width="12.5703125" style="982" hidden="1"/>
    <col min="8948" max="8951" width="9.140625" style="982" hidden="1"/>
    <col min="8952" max="8952" width="13.5703125" style="982" hidden="1"/>
    <col min="8953" max="8954" width="7.140625" style="982" hidden="1"/>
    <col min="8955" max="8955" width="15.28515625" style="982" hidden="1"/>
    <col min="8956" max="8957" width="6.85546875" style="982" hidden="1"/>
    <col min="8958" max="8958" width="14.85546875" style="982" hidden="1"/>
    <col min="8959" max="8960" width="5.85546875" style="982" hidden="1"/>
    <col min="8961" max="8961" width="12.140625" style="982" hidden="1"/>
    <col min="8962" max="8962" width="17" style="982" hidden="1"/>
    <col min="8963" max="8963" width="22" style="982" hidden="1"/>
    <col min="8964" max="8964" width="1.140625" style="982" hidden="1"/>
    <col min="8965" max="9202" width="9.140625" style="982" hidden="1"/>
    <col min="9203" max="9203" width="12.5703125" style="982" hidden="1"/>
    <col min="9204" max="9207" width="9.140625" style="982" hidden="1"/>
    <col min="9208" max="9208" width="13.5703125" style="982" hidden="1"/>
    <col min="9209" max="9210" width="7.140625" style="982" hidden="1"/>
    <col min="9211" max="9211" width="15.28515625" style="982" hidden="1"/>
    <col min="9212" max="9213" width="6.85546875" style="982" hidden="1"/>
    <col min="9214" max="9214" width="14.85546875" style="982" hidden="1"/>
    <col min="9215" max="9216" width="5.85546875" style="982" hidden="1"/>
    <col min="9217" max="9217" width="12.140625" style="982" hidden="1"/>
    <col min="9218" max="9218" width="17" style="982" hidden="1"/>
    <col min="9219" max="9219" width="22" style="982" hidden="1"/>
    <col min="9220" max="9220" width="1.140625" style="982" hidden="1"/>
    <col min="9221" max="9458" width="9.140625" style="982" hidden="1"/>
    <col min="9459" max="9459" width="12.5703125" style="982" hidden="1"/>
    <col min="9460" max="9463" width="9.140625" style="982" hidden="1"/>
    <col min="9464" max="9464" width="13.5703125" style="982" hidden="1"/>
    <col min="9465" max="9466" width="7.140625" style="982" hidden="1"/>
    <col min="9467" max="9467" width="15.28515625" style="982" hidden="1"/>
    <col min="9468" max="9469" width="6.85546875" style="982" hidden="1"/>
    <col min="9470" max="9470" width="14.85546875" style="982" hidden="1"/>
    <col min="9471" max="9472" width="5.85546875" style="982" hidden="1"/>
    <col min="9473" max="9473" width="12.140625" style="982" hidden="1"/>
    <col min="9474" max="9474" width="17" style="982" hidden="1"/>
    <col min="9475" max="9475" width="22" style="982" hidden="1"/>
    <col min="9476" max="9476" width="1.140625" style="982" hidden="1"/>
    <col min="9477" max="9714" width="9.140625" style="982" hidden="1"/>
    <col min="9715" max="9715" width="12.5703125" style="982" hidden="1"/>
    <col min="9716" max="9719" width="9.140625" style="982" hidden="1"/>
    <col min="9720" max="9720" width="13.5703125" style="982" hidden="1"/>
    <col min="9721" max="9722" width="7.140625" style="982" hidden="1"/>
    <col min="9723" max="9723" width="15.28515625" style="982" hidden="1"/>
    <col min="9724" max="9725" width="6.85546875" style="982" hidden="1"/>
    <col min="9726" max="9726" width="14.85546875" style="982" hidden="1"/>
    <col min="9727" max="9728" width="5.85546875" style="982" hidden="1"/>
    <col min="9729" max="9729" width="12.140625" style="982" hidden="1"/>
    <col min="9730" max="9730" width="17" style="982" hidden="1"/>
    <col min="9731" max="9731" width="22" style="982" hidden="1"/>
    <col min="9732" max="9732" width="1.140625" style="982" hidden="1"/>
    <col min="9733" max="9970" width="9.140625" style="982" hidden="1"/>
    <col min="9971" max="9971" width="12.5703125" style="982" hidden="1"/>
    <col min="9972" max="9975" width="9.140625" style="982" hidden="1"/>
    <col min="9976" max="9976" width="13.5703125" style="982" hidden="1"/>
    <col min="9977" max="9978" width="7.140625" style="982" hidden="1"/>
    <col min="9979" max="9979" width="15.28515625" style="982" hidden="1"/>
    <col min="9980" max="9981" width="6.85546875" style="982" hidden="1"/>
    <col min="9982" max="9982" width="14.85546875" style="982" hidden="1"/>
    <col min="9983" max="9984" width="5.85546875" style="982" hidden="1"/>
    <col min="9985" max="9985" width="12.140625" style="982" hidden="1"/>
    <col min="9986" max="9986" width="17" style="982" hidden="1"/>
    <col min="9987" max="9987" width="22" style="982" hidden="1"/>
    <col min="9988" max="9988" width="1.140625" style="982" hidden="1"/>
    <col min="9989" max="10226" width="9.140625" style="982" hidden="1"/>
    <col min="10227" max="10227" width="12.5703125" style="982" hidden="1"/>
    <col min="10228" max="10231" width="9.140625" style="982" hidden="1"/>
    <col min="10232" max="10232" width="13.5703125" style="982" hidden="1"/>
    <col min="10233" max="10234" width="7.140625" style="982" hidden="1"/>
    <col min="10235" max="10235" width="15.28515625" style="982" hidden="1"/>
    <col min="10236" max="10237" width="6.85546875" style="982" hidden="1"/>
    <col min="10238" max="10238" width="14.85546875" style="982" hidden="1"/>
    <col min="10239" max="10240" width="5.85546875" style="982" hidden="1"/>
    <col min="10241" max="10241" width="12.140625" style="982" hidden="1"/>
    <col min="10242" max="10242" width="17" style="982" hidden="1"/>
    <col min="10243" max="10243" width="22" style="982" hidden="1"/>
    <col min="10244" max="10244" width="1.140625" style="982" hidden="1"/>
    <col min="10245" max="10482" width="9.140625" style="982" hidden="1"/>
    <col min="10483" max="10483" width="12.5703125" style="982" hidden="1"/>
    <col min="10484" max="10487" width="9.140625" style="982" hidden="1"/>
    <col min="10488" max="10488" width="13.5703125" style="982" hidden="1"/>
    <col min="10489" max="10490" width="7.140625" style="982" hidden="1"/>
    <col min="10491" max="10491" width="15.28515625" style="982" hidden="1"/>
    <col min="10492" max="10493" width="6.85546875" style="982" hidden="1"/>
    <col min="10494" max="10494" width="14.85546875" style="982" hidden="1"/>
    <col min="10495" max="10496" width="5.85546875" style="982" hidden="1"/>
    <col min="10497" max="10497" width="12.140625" style="982" hidden="1"/>
    <col min="10498" max="10498" width="17" style="982" hidden="1"/>
    <col min="10499" max="10499" width="22" style="982" hidden="1"/>
    <col min="10500" max="10500" width="1.140625" style="982" hidden="1"/>
    <col min="10501" max="10738" width="9.140625" style="982" hidden="1"/>
    <col min="10739" max="10739" width="12.5703125" style="982" hidden="1"/>
    <col min="10740" max="10743" width="9.140625" style="982" hidden="1"/>
    <col min="10744" max="10744" width="13.5703125" style="982" hidden="1"/>
    <col min="10745" max="10746" width="7.140625" style="982" hidden="1"/>
    <col min="10747" max="10747" width="15.28515625" style="982" hidden="1"/>
    <col min="10748" max="10749" width="6.85546875" style="982" hidden="1"/>
    <col min="10750" max="10750" width="14.85546875" style="982" hidden="1"/>
    <col min="10751" max="10752" width="5.85546875" style="982" hidden="1"/>
    <col min="10753" max="10753" width="12.140625" style="982" hidden="1"/>
    <col min="10754" max="10754" width="17" style="982" hidden="1"/>
    <col min="10755" max="10755" width="22" style="982" hidden="1"/>
    <col min="10756" max="10756" width="1.140625" style="982" hidden="1"/>
    <col min="10757" max="10994" width="9.140625" style="982" hidden="1"/>
    <col min="10995" max="10995" width="12.5703125" style="982" hidden="1"/>
    <col min="10996" max="10999" width="9.140625" style="982" hidden="1"/>
    <col min="11000" max="11000" width="13.5703125" style="982" hidden="1"/>
    <col min="11001" max="11002" width="7.140625" style="982" hidden="1"/>
    <col min="11003" max="11003" width="15.28515625" style="982" hidden="1"/>
    <col min="11004" max="11005" width="6.85546875" style="982" hidden="1"/>
    <col min="11006" max="11006" width="14.85546875" style="982" hidden="1"/>
    <col min="11007" max="11008" width="5.85546875" style="982" hidden="1"/>
    <col min="11009" max="11009" width="12.140625" style="982" hidden="1"/>
    <col min="11010" max="11010" width="17" style="982" hidden="1"/>
    <col min="11011" max="11011" width="22" style="982" hidden="1"/>
    <col min="11012" max="11012" width="1.140625" style="982" hidden="1"/>
    <col min="11013" max="11250" width="9.140625" style="982" hidden="1"/>
    <col min="11251" max="11251" width="12.5703125" style="982" hidden="1"/>
    <col min="11252" max="11255" width="9.140625" style="982" hidden="1"/>
    <col min="11256" max="11256" width="13.5703125" style="982" hidden="1"/>
    <col min="11257" max="11258" width="7.140625" style="982" hidden="1"/>
    <col min="11259" max="11259" width="15.28515625" style="982" hidden="1"/>
    <col min="11260" max="11261" width="6.85546875" style="982" hidden="1"/>
    <col min="11262" max="11262" width="14.85546875" style="982" hidden="1"/>
    <col min="11263" max="11264" width="5.85546875" style="982" hidden="1"/>
    <col min="11265" max="11265" width="12.140625" style="982" hidden="1"/>
    <col min="11266" max="11266" width="17" style="982" hidden="1"/>
    <col min="11267" max="11267" width="22" style="982" hidden="1"/>
    <col min="11268" max="11268" width="1.140625" style="982" hidden="1"/>
    <col min="11269" max="11506" width="9.140625" style="982" hidden="1"/>
    <col min="11507" max="11507" width="12.5703125" style="982" hidden="1"/>
    <col min="11508" max="11511" width="9.140625" style="982" hidden="1"/>
    <col min="11512" max="11512" width="13.5703125" style="982" hidden="1"/>
    <col min="11513" max="11514" width="7.140625" style="982" hidden="1"/>
    <col min="11515" max="11515" width="15.28515625" style="982" hidden="1"/>
    <col min="11516" max="11517" width="6.85546875" style="982" hidden="1"/>
    <col min="11518" max="11518" width="14.85546875" style="982" hidden="1"/>
    <col min="11519" max="11520" width="5.85546875" style="982" hidden="1"/>
    <col min="11521" max="11521" width="12.140625" style="982" hidden="1"/>
    <col min="11522" max="11522" width="17" style="982" hidden="1"/>
    <col min="11523" max="11523" width="22" style="982" hidden="1"/>
    <col min="11524" max="11524" width="1.140625" style="982" hidden="1"/>
    <col min="11525" max="11762" width="9.140625" style="982" hidden="1"/>
    <col min="11763" max="11763" width="12.5703125" style="982" hidden="1"/>
    <col min="11764" max="11767" width="9.140625" style="982" hidden="1"/>
    <col min="11768" max="11768" width="13.5703125" style="982" hidden="1"/>
    <col min="11769" max="11770" width="7.140625" style="982" hidden="1"/>
    <col min="11771" max="11771" width="15.28515625" style="982" hidden="1"/>
    <col min="11772" max="11773" width="6.85546875" style="982" hidden="1"/>
    <col min="11774" max="11774" width="14.85546875" style="982" hidden="1"/>
    <col min="11775" max="11776" width="5.85546875" style="982" hidden="1"/>
    <col min="11777" max="11777" width="12.140625" style="982" hidden="1"/>
    <col min="11778" max="11778" width="17" style="982" hidden="1"/>
    <col min="11779" max="11779" width="22" style="982" hidden="1"/>
    <col min="11780" max="11780" width="1.140625" style="982" hidden="1"/>
    <col min="11781" max="12018" width="9.140625" style="982" hidden="1"/>
    <col min="12019" max="12019" width="12.5703125" style="982" hidden="1"/>
    <col min="12020" max="12023" width="9.140625" style="982" hidden="1"/>
    <col min="12024" max="12024" width="13.5703125" style="982" hidden="1"/>
    <col min="12025" max="12026" width="7.140625" style="982" hidden="1"/>
    <col min="12027" max="12027" width="15.28515625" style="982" hidden="1"/>
    <col min="12028" max="12029" width="6.85546875" style="982" hidden="1"/>
    <col min="12030" max="12030" width="14.85546875" style="982" hidden="1"/>
    <col min="12031" max="12032" width="5.85546875" style="982" hidden="1"/>
    <col min="12033" max="12033" width="12.140625" style="982" hidden="1"/>
    <col min="12034" max="12034" width="17" style="982" hidden="1"/>
    <col min="12035" max="12035" width="22" style="982" hidden="1"/>
    <col min="12036" max="12036" width="1.140625" style="982" hidden="1"/>
    <col min="12037" max="12274" width="9.140625" style="982" hidden="1"/>
    <col min="12275" max="12275" width="12.5703125" style="982" hidden="1"/>
    <col min="12276" max="12279" width="9.140625" style="982" hidden="1"/>
    <col min="12280" max="12280" width="13.5703125" style="982" hidden="1"/>
    <col min="12281" max="12282" width="7.140625" style="982" hidden="1"/>
    <col min="12283" max="12283" width="15.28515625" style="982" hidden="1"/>
    <col min="12284" max="12285" width="6.85546875" style="982" hidden="1"/>
    <col min="12286" max="12286" width="14.85546875" style="982" hidden="1"/>
    <col min="12287" max="12288" width="5.85546875" style="982" hidden="1"/>
    <col min="12289" max="12289" width="12.140625" style="982" hidden="1"/>
    <col min="12290" max="12290" width="17" style="982" hidden="1"/>
    <col min="12291" max="12291" width="22" style="982" hidden="1"/>
    <col min="12292" max="12292" width="1.140625" style="982" hidden="1"/>
    <col min="12293" max="12530" width="9.140625" style="982" hidden="1"/>
    <col min="12531" max="12531" width="12.5703125" style="982" hidden="1"/>
    <col min="12532" max="12535" width="9.140625" style="982" hidden="1"/>
    <col min="12536" max="12536" width="13.5703125" style="982" hidden="1"/>
    <col min="12537" max="12538" width="7.140625" style="982" hidden="1"/>
    <col min="12539" max="12539" width="15.28515625" style="982" hidden="1"/>
    <col min="12540" max="12541" width="6.85546875" style="982" hidden="1"/>
    <col min="12542" max="12542" width="14.85546875" style="982" hidden="1"/>
    <col min="12543" max="12544" width="5.85546875" style="982" hidden="1"/>
    <col min="12545" max="12545" width="12.140625" style="982" hidden="1"/>
    <col min="12546" max="12546" width="17" style="982" hidden="1"/>
    <col min="12547" max="12547" width="22" style="982" hidden="1"/>
    <col min="12548" max="12548" width="1.140625" style="982" hidden="1"/>
    <col min="12549" max="12786" width="9.140625" style="982" hidden="1"/>
    <col min="12787" max="12787" width="12.5703125" style="982" hidden="1"/>
    <col min="12788" max="12791" width="9.140625" style="982" hidden="1"/>
    <col min="12792" max="12792" width="13.5703125" style="982" hidden="1"/>
    <col min="12793" max="12794" width="7.140625" style="982" hidden="1"/>
    <col min="12795" max="12795" width="15.28515625" style="982" hidden="1"/>
    <col min="12796" max="12797" width="6.85546875" style="982" hidden="1"/>
    <col min="12798" max="12798" width="14.85546875" style="982" hidden="1"/>
    <col min="12799" max="12800" width="5.85546875" style="982" hidden="1"/>
    <col min="12801" max="12801" width="12.140625" style="982" hidden="1"/>
    <col min="12802" max="12802" width="17" style="982" hidden="1"/>
    <col min="12803" max="12803" width="22" style="982" hidden="1"/>
    <col min="12804" max="12804" width="1.140625" style="982" hidden="1"/>
    <col min="12805" max="13042" width="9.140625" style="982" hidden="1"/>
    <col min="13043" max="13043" width="12.5703125" style="982" hidden="1"/>
    <col min="13044" max="13047" width="9.140625" style="982" hidden="1"/>
    <col min="13048" max="13048" width="13.5703125" style="982" hidden="1"/>
    <col min="13049" max="13050" width="7.140625" style="982" hidden="1"/>
    <col min="13051" max="13051" width="15.28515625" style="982" hidden="1"/>
    <col min="13052" max="13053" width="6.85546875" style="982" hidden="1"/>
    <col min="13054" max="13054" width="14.85546875" style="982" hidden="1"/>
    <col min="13055" max="13056" width="5.85546875" style="982" hidden="1"/>
    <col min="13057" max="13057" width="12.140625" style="982" hidden="1"/>
    <col min="13058" max="13058" width="17" style="982" hidden="1"/>
    <col min="13059" max="13059" width="22" style="982" hidden="1"/>
    <col min="13060" max="13060" width="1.140625" style="982" hidden="1"/>
    <col min="13061" max="13298" width="9.140625" style="982" hidden="1"/>
    <col min="13299" max="13299" width="12.5703125" style="982" hidden="1"/>
    <col min="13300" max="13303" width="9.140625" style="982" hidden="1"/>
    <col min="13304" max="13304" width="13.5703125" style="982" hidden="1"/>
    <col min="13305" max="13306" width="7.140625" style="982" hidden="1"/>
    <col min="13307" max="13307" width="15.28515625" style="982" hidden="1"/>
    <col min="13308" max="13309" width="6.85546875" style="982" hidden="1"/>
    <col min="13310" max="13310" width="14.85546875" style="982" hidden="1"/>
    <col min="13311" max="13312" width="5.85546875" style="982" hidden="1"/>
    <col min="13313" max="13313" width="12.140625" style="982" hidden="1"/>
    <col min="13314" max="13314" width="17" style="982" hidden="1"/>
    <col min="13315" max="13315" width="22" style="982" hidden="1"/>
    <col min="13316" max="13316" width="1.140625" style="982" hidden="1"/>
    <col min="13317" max="13554" width="9.140625" style="982" hidden="1"/>
    <col min="13555" max="13555" width="12.5703125" style="982" hidden="1"/>
    <col min="13556" max="13559" width="9.140625" style="982" hidden="1"/>
    <col min="13560" max="13560" width="13.5703125" style="982" hidden="1"/>
    <col min="13561" max="13562" width="7.140625" style="982" hidden="1"/>
    <col min="13563" max="13563" width="15.28515625" style="982" hidden="1"/>
    <col min="13564" max="13565" width="6.85546875" style="982" hidden="1"/>
    <col min="13566" max="13566" width="14.85546875" style="982" hidden="1"/>
    <col min="13567" max="13568" width="5.85546875" style="982" hidden="1"/>
    <col min="13569" max="13569" width="12.140625" style="982" hidden="1"/>
    <col min="13570" max="13570" width="17" style="982" hidden="1"/>
    <col min="13571" max="13571" width="22" style="982" hidden="1"/>
    <col min="13572" max="13572" width="1.140625" style="982" hidden="1"/>
    <col min="13573" max="13810" width="9.140625" style="982" hidden="1"/>
    <col min="13811" max="13811" width="12.5703125" style="982" hidden="1"/>
    <col min="13812" max="13815" width="9.140625" style="982" hidden="1"/>
    <col min="13816" max="13816" width="13.5703125" style="982" hidden="1"/>
    <col min="13817" max="13818" width="7.140625" style="982" hidden="1"/>
    <col min="13819" max="13819" width="15.28515625" style="982" hidden="1"/>
    <col min="13820" max="13821" width="6.85546875" style="982" hidden="1"/>
    <col min="13822" max="13822" width="14.85546875" style="982" hidden="1"/>
    <col min="13823" max="13824" width="5.85546875" style="982" hidden="1"/>
    <col min="13825" max="13825" width="12.140625" style="982" hidden="1"/>
    <col min="13826" max="13826" width="17" style="982" hidden="1"/>
    <col min="13827" max="13827" width="22" style="982" hidden="1"/>
    <col min="13828" max="13828" width="1.140625" style="982" hidden="1"/>
    <col min="13829" max="14066" width="9.140625" style="982" hidden="1"/>
    <col min="14067" max="14067" width="12.5703125" style="982" hidden="1"/>
    <col min="14068" max="14071" width="9.140625" style="982" hidden="1"/>
    <col min="14072" max="14072" width="13.5703125" style="982" hidden="1"/>
    <col min="14073" max="14074" width="7.140625" style="982" hidden="1"/>
    <col min="14075" max="14075" width="15.28515625" style="982" hidden="1"/>
    <col min="14076" max="14077" width="6.85546875" style="982" hidden="1"/>
    <col min="14078" max="14078" width="14.85546875" style="982" hidden="1"/>
    <col min="14079" max="14080" width="5.85546875" style="982" hidden="1"/>
    <col min="14081" max="14081" width="12.140625" style="982" hidden="1"/>
    <col min="14082" max="14082" width="17" style="982" hidden="1"/>
    <col min="14083" max="14083" width="22" style="982" hidden="1"/>
    <col min="14084" max="14084" width="1.140625" style="982" hidden="1"/>
    <col min="14085" max="14322" width="9.140625" style="982" hidden="1"/>
    <col min="14323" max="14323" width="12.5703125" style="982" hidden="1"/>
    <col min="14324" max="14327" width="9.140625" style="982" hidden="1"/>
    <col min="14328" max="14328" width="13.5703125" style="982" hidden="1"/>
    <col min="14329" max="14330" width="7.140625" style="982" hidden="1"/>
    <col min="14331" max="14331" width="15.28515625" style="982" hidden="1"/>
    <col min="14332" max="14333" width="6.85546875" style="982" hidden="1"/>
    <col min="14334" max="14334" width="14.85546875" style="982" hidden="1"/>
    <col min="14335" max="14336" width="5.85546875" style="982" hidden="1"/>
    <col min="14337" max="14337" width="12.140625" style="982" hidden="1"/>
    <col min="14338" max="14338" width="17" style="982" hidden="1"/>
    <col min="14339" max="14339" width="22" style="982" hidden="1"/>
    <col min="14340" max="14340" width="1.140625" style="982" hidden="1"/>
    <col min="14341" max="14578" width="9.140625" style="982" hidden="1"/>
    <col min="14579" max="14579" width="12.5703125" style="982" hidden="1"/>
    <col min="14580" max="14583" width="9.140625" style="982" hidden="1"/>
    <col min="14584" max="14584" width="13.5703125" style="982" hidden="1"/>
    <col min="14585" max="14586" width="7.140625" style="982" hidden="1"/>
    <col min="14587" max="14587" width="15.28515625" style="982" hidden="1"/>
    <col min="14588" max="14589" width="6.85546875" style="982" hidden="1"/>
    <col min="14590" max="14590" width="14.85546875" style="982" hidden="1"/>
    <col min="14591" max="14592" width="5.85546875" style="982" hidden="1"/>
    <col min="14593" max="14593" width="12.140625" style="982" hidden="1"/>
    <col min="14594" max="14594" width="17" style="982" hidden="1"/>
    <col min="14595" max="14595" width="22" style="982" hidden="1"/>
    <col min="14596" max="14596" width="1.140625" style="982" hidden="1"/>
    <col min="14597" max="14834" width="9.140625" style="982" hidden="1"/>
    <col min="14835" max="14835" width="12.5703125" style="982" hidden="1"/>
    <col min="14836" max="14839" width="9.140625" style="982" hidden="1"/>
    <col min="14840" max="14840" width="13.5703125" style="982" hidden="1"/>
    <col min="14841" max="14842" width="7.140625" style="982" hidden="1"/>
    <col min="14843" max="14843" width="15.28515625" style="982" hidden="1"/>
    <col min="14844" max="14845" width="6.85546875" style="982" hidden="1"/>
    <col min="14846" max="14846" width="14.85546875" style="982" hidden="1"/>
    <col min="14847" max="14848" width="5.85546875" style="982" hidden="1"/>
    <col min="14849" max="14849" width="12.140625" style="982" hidden="1"/>
    <col min="14850" max="14850" width="17" style="982" hidden="1"/>
    <col min="14851" max="14851" width="22" style="982" hidden="1"/>
    <col min="14852" max="14852" width="1.140625" style="982" hidden="1"/>
    <col min="14853" max="15090" width="9.140625" style="982" hidden="1"/>
    <col min="15091" max="15091" width="12.5703125" style="982" hidden="1"/>
    <col min="15092" max="15095" width="9.140625" style="982" hidden="1"/>
    <col min="15096" max="15096" width="13.5703125" style="982" hidden="1"/>
    <col min="15097" max="15098" width="7.140625" style="982" hidden="1"/>
    <col min="15099" max="15099" width="15.28515625" style="982" hidden="1"/>
    <col min="15100" max="15101" width="6.85546875" style="982" hidden="1"/>
    <col min="15102" max="15102" width="14.85546875" style="982" hidden="1"/>
    <col min="15103" max="15104" width="5.85546875" style="982" hidden="1"/>
    <col min="15105" max="15105" width="12.140625" style="982" hidden="1"/>
    <col min="15106" max="15106" width="17" style="982" hidden="1"/>
    <col min="15107" max="15107" width="22" style="982" hidden="1"/>
    <col min="15108" max="15108" width="1.140625" style="982" hidden="1"/>
    <col min="15109" max="15346" width="9.140625" style="982" hidden="1"/>
    <col min="15347" max="15347" width="12.5703125" style="982" hidden="1"/>
    <col min="15348" max="15351" width="9.140625" style="982" hidden="1"/>
    <col min="15352" max="15352" width="13.5703125" style="982" hidden="1"/>
    <col min="15353" max="15354" width="7.140625" style="982" hidden="1"/>
    <col min="15355" max="15355" width="15.28515625" style="982" hidden="1"/>
    <col min="15356" max="15357" width="6.85546875" style="982" hidden="1"/>
    <col min="15358" max="15358" width="14.85546875" style="982" hidden="1"/>
    <col min="15359" max="15360" width="5.85546875" style="982" hidden="1"/>
    <col min="15361" max="15361" width="12.140625" style="982" hidden="1"/>
    <col min="15362" max="15362" width="17" style="982" hidden="1"/>
    <col min="15363" max="15363" width="22" style="982" hidden="1"/>
    <col min="15364" max="15364" width="1.140625" style="982" hidden="1"/>
    <col min="15365" max="15602" width="9.140625" style="982" hidden="1"/>
    <col min="15603" max="15603" width="12.5703125" style="982" hidden="1"/>
    <col min="15604" max="15607" width="9.140625" style="982" hidden="1"/>
    <col min="15608" max="15608" width="13.5703125" style="982" hidden="1"/>
    <col min="15609" max="15610" width="7.140625" style="982" hidden="1"/>
    <col min="15611" max="15611" width="15.28515625" style="982" hidden="1"/>
    <col min="15612" max="15613" width="6.85546875" style="982" hidden="1"/>
    <col min="15614" max="15614" width="14.85546875" style="982" hidden="1"/>
    <col min="15615" max="15616" width="5.85546875" style="982" hidden="1"/>
    <col min="15617" max="15617" width="12.140625" style="982" hidden="1"/>
    <col min="15618" max="15618" width="17" style="982" hidden="1"/>
    <col min="15619" max="15619" width="22" style="982" hidden="1"/>
    <col min="15620" max="15620" width="1.140625" style="982" hidden="1"/>
    <col min="15621" max="15858" width="9.140625" style="982" hidden="1"/>
    <col min="15859" max="15859" width="12.5703125" style="982" hidden="1"/>
    <col min="15860" max="15863" width="9.140625" style="982" hidden="1"/>
    <col min="15864" max="15864" width="13.5703125" style="982" hidden="1"/>
    <col min="15865" max="15866" width="7.140625" style="982" hidden="1"/>
    <col min="15867" max="15867" width="15.28515625" style="982" hidden="1"/>
    <col min="15868" max="15869" width="6.85546875" style="982" hidden="1"/>
    <col min="15870" max="15870" width="14.85546875" style="982" hidden="1"/>
    <col min="15871" max="15872" width="5.85546875" style="982" hidden="1"/>
    <col min="15873" max="15873" width="12.140625" style="982" hidden="1"/>
    <col min="15874" max="15874" width="17" style="982" hidden="1"/>
    <col min="15875" max="15875" width="22" style="982" hidden="1"/>
    <col min="15876" max="15876" width="1.140625" style="982" hidden="1"/>
    <col min="15877" max="16114" width="9.140625" style="982" hidden="1"/>
    <col min="16115" max="16115" width="12.5703125" style="982" hidden="1"/>
    <col min="16116" max="16119" width="9.140625" style="982" hidden="1"/>
    <col min="16120" max="16120" width="13.5703125" style="982" hidden="1"/>
    <col min="16121" max="16122" width="7.140625" style="982" hidden="1"/>
    <col min="16123" max="16123" width="15.28515625" style="982" hidden="1"/>
    <col min="16124" max="16125" width="6.85546875" style="982" hidden="1"/>
    <col min="16126" max="16126" width="14.85546875" style="982" hidden="1"/>
    <col min="16127" max="16128" width="5.85546875" style="982" hidden="1"/>
    <col min="16129" max="16129" width="12.140625" style="982" hidden="1"/>
    <col min="16130" max="16130" width="17" style="982" hidden="1"/>
    <col min="16131" max="16131" width="22" style="982" hidden="1"/>
    <col min="16132" max="16132" width="1.140625" style="982" hidden="1"/>
    <col min="16133" max="16384" width="9.140625" style="982" hidden="1"/>
  </cols>
  <sheetData>
    <row r="1" spans="1:11" ht="18" customHeight="1">
      <c r="C1" s="983"/>
      <c r="D1" s="984"/>
      <c r="E1" s="983"/>
    </row>
    <row r="2" spans="1:11" ht="24" customHeight="1">
      <c r="A2" s="987"/>
      <c r="B2" s="1640" t="s">
        <v>2664</v>
      </c>
      <c r="C2" s="1641"/>
      <c r="D2" s="1641"/>
      <c r="E2" s="1641"/>
      <c r="F2" s="988"/>
      <c r="G2" s="989"/>
    </row>
    <row r="3" spans="1:11" s="453" customFormat="1" ht="30.75" customHeight="1" thickBot="1">
      <c r="C3" s="990" t="s">
        <v>2560</v>
      </c>
      <c r="D3" s="1609" t="str">
        <f>IF('A-2'!D8="","",'A-2'!D8)</f>
        <v/>
      </c>
      <c r="E3" s="1609"/>
      <c r="F3" s="1609"/>
      <c r="G3" s="991"/>
      <c r="H3" s="992"/>
    </row>
    <row r="4" spans="1:11" ht="16.5" customHeight="1">
      <c r="C4" s="993"/>
      <c r="D4" s="993"/>
      <c r="E4" s="994"/>
      <c r="F4" s="995"/>
    </row>
    <row r="5" spans="1:11" ht="30" customHeight="1">
      <c r="B5" s="996"/>
      <c r="C5" s="1642" t="s">
        <v>128</v>
      </c>
      <c r="D5" s="997" t="s">
        <v>129</v>
      </c>
      <c r="E5" s="998"/>
      <c r="F5" s="999"/>
      <c r="G5" s="989"/>
      <c r="J5" s="989" t="s">
        <v>2732</v>
      </c>
      <c r="K5" s="989" t="s">
        <v>2731</v>
      </c>
    </row>
    <row r="6" spans="1:11" ht="23.25" customHeight="1">
      <c r="B6" s="996"/>
      <c r="C6" s="1642"/>
      <c r="D6" s="997" t="s">
        <v>130</v>
      </c>
      <c r="E6" s="1000"/>
      <c r="F6" s="999"/>
      <c r="G6" s="989"/>
    </row>
    <row r="7" spans="1:11" ht="50.1" customHeight="1">
      <c r="B7" s="996"/>
      <c r="C7" s="1643" t="s">
        <v>131</v>
      </c>
      <c r="D7" s="1643"/>
      <c r="E7" s="323" t="str">
        <f>IF(E5="","",17)</f>
        <v/>
      </c>
      <c r="F7" s="1001" t="s">
        <v>209</v>
      </c>
      <c r="G7" s="989" t="s">
        <v>212</v>
      </c>
    </row>
    <row r="8" spans="1:11" ht="50.1" customHeight="1">
      <c r="B8" s="996"/>
      <c r="C8" s="1633" t="s">
        <v>155</v>
      </c>
      <c r="D8" s="1633"/>
      <c r="E8" s="288" t="str">
        <f>IF(E7="","",'C-1 別紙2 '!E12)</f>
        <v/>
      </c>
      <c r="F8" s="1002" t="s">
        <v>210</v>
      </c>
      <c r="G8" s="989" t="s">
        <v>211</v>
      </c>
    </row>
    <row r="9" spans="1:11" ht="57.75" customHeight="1">
      <c r="B9" s="996"/>
      <c r="C9" s="1633" t="s">
        <v>132</v>
      </c>
      <c r="D9" s="1633"/>
      <c r="E9" s="289">
        <f>ROUNDDOWN('B-2 別添1 '!$K$13*0.488/1000,2)</f>
        <v>0</v>
      </c>
      <c r="F9" s="1047" t="s">
        <v>2933</v>
      </c>
      <c r="G9" s="989" t="s">
        <v>213</v>
      </c>
    </row>
    <row r="10" spans="1:11" ht="50.1" customHeight="1">
      <c r="B10" s="996"/>
      <c r="C10" s="1633" t="s">
        <v>133</v>
      </c>
      <c r="D10" s="1633"/>
      <c r="E10" s="289">
        <f>IF(E9="","",E9-E13)</f>
        <v>0</v>
      </c>
      <c r="F10" s="1001" t="s">
        <v>216</v>
      </c>
      <c r="G10" s="989" t="s">
        <v>215</v>
      </c>
    </row>
    <row r="11" spans="1:11" ht="96" customHeight="1">
      <c r="B11" s="996"/>
      <c r="C11" s="1634" t="s">
        <v>208</v>
      </c>
      <c r="D11" s="1635"/>
      <c r="E11" s="1638"/>
      <c r="F11" s="1004"/>
      <c r="G11" s="989" t="s">
        <v>2395</v>
      </c>
    </row>
    <row r="12" spans="1:11" ht="24.95" customHeight="1">
      <c r="B12" s="996"/>
      <c r="C12" s="1636"/>
      <c r="D12" s="1637"/>
      <c r="E12" s="1639"/>
      <c r="F12" s="1005" t="s">
        <v>2396</v>
      </c>
      <c r="G12" s="1006"/>
    </row>
    <row r="13" spans="1:11" ht="62.25" customHeight="1">
      <c r="B13" s="996"/>
      <c r="C13" s="1633" t="s">
        <v>134</v>
      </c>
      <c r="D13" s="1633"/>
      <c r="E13" s="172">
        <f>ROUNDDOWN('B-2 別添1 '!R73*ROUNDDOWN(E11,2)*0.488/1000,2)</f>
        <v>0</v>
      </c>
      <c r="F13" s="1003" t="s">
        <v>2966</v>
      </c>
      <c r="G13" s="989" t="s">
        <v>214</v>
      </c>
    </row>
    <row r="14" spans="1:11" ht="50.1" customHeight="1">
      <c r="B14" s="996"/>
      <c r="C14" s="1633" t="s">
        <v>135</v>
      </c>
      <c r="D14" s="1633"/>
      <c r="E14" s="172" t="str">
        <f>IF(E7="","",ROUNDDOWN((E13/E9)*100,2))</f>
        <v/>
      </c>
      <c r="F14" s="1001" t="s">
        <v>220</v>
      </c>
      <c r="G14" s="989" t="s">
        <v>217</v>
      </c>
    </row>
    <row r="15" spans="1:11" ht="50.1" customHeight="1">
      <c r="B15" s="996"/>
      <c r="C15" s="1633" t="s">
        <v>136</v>
      </c>
      <c r="D15" s="1633"/>
      <c r="E15" s="172" t="str">
        <f>IF(E7="","",ROUNDDOWN(E7*E13,2))</f>
        <v/>
      </c>
      <c r="F15" s="1001" t="s">
        <v>221</v>
      </c>
      <c r="G15" s="989" t="s">
        <v>218</v>
      </c>
    </row>
    <row r="16" spans="1:11" ht="50.1" customHeight="1">
      <c r="B16" s="996"/>
      <c r="C16" s="1633" t="s">
        <v>137</v>
      </c>
      <c r="D16" s="1633"/>
      <c r="E16" s="288" t="str">
        <f>IF(E7="","",ROUNDDOWN(E8/E15,2))</f>
        <v/>
      </c>
      <c r="F16" s="1001" t="s">
        <v>222</v>
      </c>
      <c r="G16" s="989" t="s">
        <v>219</v>
      </c>
    </row>
    <row r="17" spans="2:7" ht="50.1" customHeight="1">
      <c r="B17" s="996"/>
      <c r="C17" s="1632" t="s">
        <v>2575</v>
      </c>
      <c r="D17" s="1633"/>
      <c r="E17" s="288" t="str">
        <f>IF(E7="","",'B-5'!E20)</f>
        <v/>
      </c>
      <c r="F17" s="1003" t="s">
        <v>2509</v>
      </c>
      <c r="G17" s="1006" t="s">
        <v>2393</v>
      </c>
    </row>
    <row r="18" spans="2:7" s="1007" customFormat="1" ht="25.5">
      <c r="C18" s="1008"/>
      <c r="D18" s="982"/>
      <c r="E18" s="1008"/>
      <c r="F18" s="1009"/>
      <c r="G18" s="1010"/>
    </row>
    <row r="19" spans="2:7" ht="25.5">
      <c r="C19" s="1011"/>
      <c r="D19" s="1012"/>
      <c r="E19" s="1013"/>
      <c r="F19" s="1014"/>
    </row>
    <row r="20" spans="2:7" hidden="1">
      <c r="D20" s="1015"/>
      <c r="E20" s="1016"/>
      <c r="F20" s="1017"/>
      <c r="G20" s="1018"/>
    </row>
    <row r="21" spans="2:7" hidden="1">
      <c r="D21" s="1019"/>
      <c r="E21" s="1020"/>
      <c r="F21" s="1021"/>
      <c r="G21" s="1018"/>
    </row>
    <row r="22" spans="2:7" hidden="1">
      <c r="D22" s="985"/>
      <c r="E22" s="1016"/>
      <c r="F22" s="1021"/>
      <c r="G22" s="1018"/>
    </row>
    <row r="23" spans="2:7" hidden="1">
      <c r="D23" s="985"/>
      <c r="E23" s="1016"/>
      <c r="F23" s="1021"/>
      <c r="G23" s="1018"/>
    </row>
    <row r="24" spans="2:7" hidden="1">
      <c r="D24" s="985"/>
      <c r="E24" s="1016"/>
      <c r="F24" s="1021"/>
      <c r="G24" s="1022"/>
    </row>
    <row r="25" spans="2:7" hidden="1">
      <c r="D25" s="1015"/>
      <c r="E25" s="1016"/>
      <c r="F25" s="1017"/>
      <c r="G25" s="1022"/>
    </row>
    <row r="26" spans="2:7" hidden="1">
      <c r="D26" s="1015"/>
      <c r="E26" s="1016"/>
      <c r="F26" s="1017"/>
      <c r="G26" s="1018"/>
    </row>
    <row r="27" spans="2:7" hidden="1">
      <c r="D27" s="1015"/>
      <c r="E27" s="1016"/>
      <c r="F27" s="1017"/>
      <c r="G27" s="1023"/>
    </row>
    <row r="28" spans="2:7" hidden="1">
      <c r="D28" s="1015"/>
      <c r="E28" s="1016"/>
      <c r="F28" s="1017"/>
      <c r="G28" s="1024"/>
    </row>
    <row r="29" spans="2:7" hidden="1">
      <c r="D29" s="1019"/>
      <c r="E29" s="1020"/>
      <c r="F29" s="1021"/>
      <c r="G29" s="1024"/>
    </row>
    <row r="30" spans="2:7" hidden="1">
      <c r="D30" s="985"/>
      <c r="E30" s="1016"/>
      <c r="F30" s="1021"/>
      <c r="G30" s="1024"/>
    </row>
    <row r="31" spans="2:7" hidden="1">
      <c r="D31" s="985"/>
      <c r="E31" s="1016"/>
      <c r="F31" s="1021"/>
      <c r="G31" s="1025"/>
    </row>
    <row r="32" spans="2:7" hidden="1">
      <c r="D32" s="985"/>
      <c r="E32" s="1016"/>
      <c r="F32" s="1021"/>
      <c r="G32" s="1026"/>
    </row>
    <row r="33" spans="3:7" hidden="1">
      <c r="D33" s="1015"/>
      <c r="E33" s="1016"/>
      <c r="F33" s="1017"/>
      <c r="G33" s="1026"/>
    </row>
    <row r="34" spans="3:7" hidden="1">
      <c r="D34" s="1015"/>
      <c r="E34" s="1016"/>
      <c r="F34" s="1017"/>
      <c r="G34" s="1025"/>
    </row>
    <row r="35" spans="3:7" ht="14.25" hidden="1" customHeight="1">
      <c r="D35" s="1015"/>
      <c r="E35" s="1016"/>
      <c r="F35" s="1021"/>
      <c r="G35" s="1018"/>
    </row>
    <row r="36" spans="3:7" ht="14.25" hidden="1" customHeight="1">
      <c r="C36" s="1027"/>
      <c r="D36" s="1027"/>
      <c r="E36" s="1028"/>
      <c r="F36" s="1029"/>
      <c r="G36" s="1026"/>
    </row>
    <row r="37" spans="3:7" ht="14.25" hidden="1" customHeight="1">
      <c r="C37" s="1027"/>
      <c r="D37" s="1027"/>
      <c r="E37" s="1028"/>
      <c r="G37" s="1022"/>
    </row>
    <row r="38" spans="3:7" hidden="1">
      <c r="C38" s="1027"/>
      <c r="D38" s="1027"/>
      <c r="E38" s="1028"/>
    </row>
    <row r="39" spans="3:7" ht="14.25" hidden="1" customHeight="1"/>
    <row r="40" spans="3:7" hidden="1">
      <c r="C40" s="1030"/>
      <c r="D40" s="1030"/>
      <c r="E40" s="1031"/>
      <c r="F40" s="1032"/>
      <c r="G40" s="1033"/>
    </row>
    <row r="41" spans="3:7" hidden="1">
      <c r="C41" s="1034"/>
      <c r="D41" s="1034"/>
      <c r="E41" s="1034"/>
      <c r="F41" s="1016"/>
      <c r="G41" s="1035"/>
    </row>
    <row r="42" spans="3:7" hidden="1">
      <c r="C42" s="1036"/>
      <c r="D42" s="1037"/>
      <c r="E42" s="1038"/>
      <c r="F42" s="1038"/>
      <c r="G42" s="1025"/>
    </row>
    <row r="43" spans="3:7" hidden="1">
      <c r="C43" s="1036"/>
      <c r="D43" s="1039"/>
      <c r="E43" s="1040"/>
      <c r="F43" s="1041"/>
      <c r="G43" s="1025"/>
    </row>
    <row r="44" spans="3:7" hidden="1">
      <c r="C44" s="1036"/>
      <c r="D44" s="1042"/>
      <c r="E44" s="1038"/>
      <c r="F44" s="1041"/>
      <c r="G44" s="1025"/>
    </row>
    <row r="45" spans="3:7" hidden="1">
      <c r="C45" s="1036"/>
      <c r="D45" s="1042"/>
      <c r="E45" s="1038"/>
      <c r="F45" s="1041"/>
      <c r="G45" s="1025"/>
    </row>
    <row r="46" spans="3:7" hidden="1">
      <c r="C46" s="1036"/>
      <c r="D46" s="1042"/>
      <c r="E46" s="1038"/>
      <c r="F46" s="1041"/>
      <c r="G46" s="1026"/>
    </row>
    <row r="47" spans="3:7" hidden="1">
      <c r="C47" s="1036"/>
      <c r="D47" s="1015"/>
      <c r="E47" s="1016"/>
      <c r="F47" s="1038"/>
      <c r="G47" s="1026"/>
    </row>
    <row r="48" spans="3:7" hidden="1">
      <c r="C48" s="1036"/>
      <c r="D48" s="1015"/>
      <c r="E48" s="1016"/>
      <c r="F48" s="1038"/>
      <c r="G48" s="1025"/>
    </row>
    <row r="49" spans="3:7" hidden="1">
      <c r="C49" s="1036"/>
      <c r="D49" s="1037"/>
      <c r="E49" s="1038"/>
      <c r="F49" s="1038"/>
      <c r="G49" s="1025"/>
    </row>
    <row r="50" spans="3:7" hidden="1">
      <c r="C50" s="1036"/>
      <c r="D50" s="1037"/>
      <c r="E50" s="1038"/>
      <c r="F50" s="1038"/>
      <c r="G50" s="1025"/>
    </row>
    <row r="51" spans="3:7" hidden="1">
      <c r="C51" s="1036"/>
      <c r="D51" s="1039"/>
      <c r="E51" s="1040"/>
      <c r="F51" s="1041"/>
      <c r="G51" s="1025"/>
    </row>
    <row r="52" spans="3:7" hidden="1">
      <c r="C52" s="1036"/>
      <c r="D52" s="1042"/>
      <c r="E52" s="1038"/>
      <c r="F52" s="1041"/>
      <c r="G52" s="1025"/>
    </row>
    <row r="53" spans="3:7" hidden="1">
      <c r="C53" s="1036"/>
      <c r="D53" s="1042"/>
      <c r="E53" s="1038"/>
      <c r="F53" s="1041"/>
      <c r="G53" s="1025"/>
    </row>
    <row r="54" spans="3:7" hidden="1">
      <c r="C54" s="1036"/>
      <c r="D54" s="1042"/>
      <c r="E54" s="1038"/>
      <c r="F54" s="1041"/>
      <c r="G54" s="1026"/>
    </row>
    <row r="55" spans="3:7" hidden="1">
      <c r="C55" s="1036"/>
      <c r="D55" s="1015"/>
      <c r="E55" s="1016"/>
      <c r="F55" s="1041"/>
      <c r="G55" s="1026"/>
    </row>
    <row r="56" spans="3:7" hidden="1">
      <c r="C56" s="1036"/>
      <c r="D56" s="1015"/>
      <c r="E56" s="1016"/>
      <c r="F56" s="1041"/>
      <c r="G56" s="1025"/>
    </row>
    <row r="57" spans="3:7" hidden="1">
      <c r="C57" s="1036"/>
      <c r="D57" s="1037"/>
      <c r="E57" s="1038"/>
      <c r="F57" s="1041"/>
      <c r="G57" s="1025"/>
    </row>
    <row r="58" spans="3:7" hidden="1">
      <c r="C58" s="1036"/>
      <c r="D58" s="1037"/>
      <c r="E58" s="1038"/>
      <c r="F58" s="1041"/>
      <c r="G58" s="1025"/>
    </row>
    <row r="59" spans="3:7" hidden="1">
      <c r="C59" s="1036"/>
      <c r="D59" s="1039"/>
      <c r="E59" s="1040"/>
      <c r="F59" s="1041"/>
      <c r="G59" s="1025"/>
    </row>
    <row r="60" spans="3:7" hidden="1">
      <c r="C60" s="1036"/>
      <c r="D60" s="1042"/>
      <c r="E60" s="1038"/>
      <c r="F60" s="1041"/>
      <c r="G60" s="1025"/>
    </row>
    <row r="61" spans="3:7" hidden="1">
      <c r="C61" s="1036"/>
      <c r="D61" s="1042"/>
      <c r="E61" s="1038"/>
      <c r="F61" s="1041"/>
      <c r="G61" s="1025"/>
    </row>
    <row r="62" spans="3:7" hidden="1">
      <c r="C62" s="1036"/>
      <c r="D62" s="1042"/>
      <c r="E62" s="1038"/>
      <c r="F62" s="1041"/>
      <c r="G62" s="1026"/>
    </row>
    <row r="63" spans="3:7" hidden="1">
      <c r="C63" s="1036"/>
      <c r="D63" s="1015"/>
      <c r="E63" s="1016"/>
      <c r="F63" s="1041"/>
      <c r="G63" s="1026"/>
    </row>
    <row r="64" spans="3:7" hidden="1">
      <c r="C64" s="1036"/>
      <c r="D64" s="1015"/>
      <c r="E64" s="1016"/>
      <c r="F64" s="1041"/>
      <c r="G64" s="1025"/>
    </row>
    <row r="65" spans="3:7" ht="14.25" hidden="1" customHeight="1">
      <c r="C65" s="1036"/>
      <c r="D65" s="1037"/>
      <c r="E65" s="1038"/>
      <c r="F65" s="1041"/>
      <c r="G65" s="1025"/>
    </row>
    <row r="66" spans="3:7" ht="14.25" hidden="1" customHeight="1">
      <c r="C66" s="1043"/>
      <c r="D66" s="1043"/>
      <c r="E66" s="1044"/>
      <c r="F66" s="1045"/>
      <c r="G66" s="1026"/>
    </row>
    <row r="67" spans="3:7" ht="14.25" hidden="1" customHeight="1">
      <c r="C67" s="1027"/>
      <c r="D67" s="1027"/>
      <c r="E67" s="1028"/>
      <c r="F67" s="1042"/>
      <c r="G67" s="1026"/>
    </row>
    <row r="68" spans="3:7" ht="22.5" hidden="1" customHeight="1">
      <c r="C68" s="1027"/>
      <c r="D68" s="1027"/>
      <c r="E68" s="1028"/>
      <c r="F68" s="1042"/>
      <c r="G68" s="1046"/>
    </row>
    <row r="69" spans="3:7" hidden="1">
      <c r="F69" s="1009"/>
    </row>
  </sheetData>
  <mergeCells count="14">
    <mergeCell ref="B2:E2"/>
    <mergeCell ref="C5:C6"/>
    <mergeCell ref="C7:D7"/>
    <mergeCell ref="C8:D8"/>
    <mergeCell ref="C9:D9"/>
    <mergeCell ref="C17:D17"/>
    <mergeCell ref="D3:F3"/>
    <mergeCell ref="C10:D10"/>
    <mergeCell ref="C13:D13"/>
    <mergeCell ref="C14:D14"/>
    <mergeCell ref="C15:D15"/>
    <mergeCell ref="C16:D16"/>
    <mergeCell ref="C11:D12"/>
    <mergeCell ref="E11:E12"/>
  </mergeCells>
  <phoneticPr fontId="13"/>
  <conditionalFormatting sqref="E5">
    <cfRule type="containsBlanks" dxfId="89" priority="4">
      <formula>LEN(TRIM(E5))=0</formula>
    </cfRule>
  </conditionalFormatting>
  <conditionalFormatting sqref="F11">
    <cfRule type="containsBlanks" dxfId="88" priority="3">
      <formula>LEN(TRIM(F11))=0</formula>
    </cfRule>
  </conditionalFormatting>
  <conditionalFormatting sqref="E11">
    <cfRule type="containsBlanks" dxfId="87" priority="2">
      <formula>LEN(TRIM(E11))=0</formula>
    </cfRule>
  </conditionalFormatting>
  <dataValidations count="2">
    <dataValidation type="list" allowBlank="1" showInputMessage="1" showErrorMessage="1" sqref="E5" xr:uid="{E2E0A40F-9673-487E-A860-C6FA28101EE4}">
      <formula1>$J$5:$K$5</formula1>
    </dataValidation>
    <dataValidation type="decimal" allowBlank="1" showInputMessage="1" showErrorMessage="1" sqref="E11:E12" xr:uid="{C27A96AB-B2B3-4B34-AB01-C1B08326BE0B}">
      <formula1>0</formula1>
      <formula2>1</formula2>
    </dataValidation>
  </dataValidations>
  <pageMargins left="0.62992125984251968" right="0.23622047244094491" top="0.74803149606299213" bottom="0.55118110236220474" header="0.31496062992125984" footer="0.31496062992125984"/>
  <pageSetup paperSize="9"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4E6F5-E9C5-4A12-95A7-CDE0470AB53A}">
  <sheetPr>
    <tabColor rgb="FFFFFF00"/>
    <pageSetUpPr fitToPage="1"/>
  </sheetPr>
  <dimension ref="A1:WSL38"/>
  <sheetViews>
    <sheetView showGridLines="0" view="pageBreakPreview" zoomScaleNormal="100" zoomScaleSheetLayoutView="100" workbookViewId="0"/>
  </sheetViews>
  <sheetFormatPr defaultColWidth="0" defaultRowHeight="22.5" customHeight="1" zeroHeight="1"/>
  <cols>
    <col min="1" max="1" width="8.28515625" style="693" customWidth="1"/>
    <col min="2" max="2" width="17.42578125" style="693" customWidth="1"/>
    <col min="3" max="3" width="10.28515625" style="693" customWidth="1"/>
    <col min="4" max="6" width="6.42578125" style="693" hidden="1" customWidth="1"/>
    <col min="7" max="33" width="6.42578125" style="693" customWidth="1"/>
    <col min="34" max="34" width="5.28515625" style="693" customWidth="1"/>
    <col min="35" max="36" width="8.7109375" style="693" customWidth="1"/>
    <col min="37" max="37" width="8.5703125" style="693" hidden="1"/>
    <col min="38" max="159" width="8.7109375" style="693" hidden="1"/>
    <col min="160" max="160" width="27.42578125" style="693" hidden="1"/>
    <col min="161" max="182" width="3.42578125" style="693" hidden="1"/>
    <col min="183" max="415" width="8.7109375" style="693" hidden="1"/>
    <col min="416" max="416" width="27.42578125" style="693" hidden="1"/>
    <col min="417" max="438" width="3.42578125" style="693" hidden="1"/>
    <col min="439" max="671" width="8.7109375" style="693" hidden="1"/>
    <col min="672" max="672" width="27.42578125" style="693" hidden="1"/>
    <col min="673" max="694" width="3.42578125" style="693" hidden="1"/>
    <col min="695" max="927" width="8.7109375" style="693" hidden="1"/>
    <col min="928" max="928" width="27.42578125" style="693" hidden="1"/>
    <col min="929" max="950" width="3.42578125" style="693" hidden="1"/>
    <col min="951" max="1183" width="8.7109375" style="693" hidden="1"/>
    <col min="1184" max="1184" width="27.42578125" style="693" hidden="1"/>
    <col min="1185" max="1206" width="3.42578125" style="693" hidden="1"/>
    <col min="1207" max="1439" width="8.7109375" style="693" hidden="1"/>
    <col min="1440" max="1440" width="27.42578125" style="693" hidden="1"/>
    <col min="1441" max="1462" width="3.42578125" style="693" hidden="1"/>
    <col min="1463" max="1695" width="8.7109375" style="693" hidden="1"/>
    <col min="1696" max="1696" width="27.42578125" style="693" hidden="1"/>
    <col min="1697" max="1718" width="3.42578125" style="693" hidden="1"/>
    <col min="1719" max="1951" width="8.7109375" style="693" hidden="1"/>
    <col min="1952" max="1952" width="27.42578125" style="693" hidden="1"/>
    <col min="1953" max="1974" width="3.42578125" style="693" hidden="1"/>
    <col min="1975" max="2207" width="8.7109375" style="693" hidden="1"/>
    <col min="2208" max="2208" width="27.42578125" style="693" hidden="1"/>
    <col min="2209" max="2230" width="3.42578125" style="693" hidden="1"/>
    <col min="2231" max="2463" width="8.7109375" style="693" hidden="1"/>
    <col min="2464" max="2464" width="27.42578125" style="693" hidden="1"/>
    <col min="2465" max="2486" width="3.42578125" style="693" hidden="1"/>
    <col min="2487" max="2719" width="8.7109375" style="693" hidden="1"/>
    <col min="2720" max="2720" width="27.42578125" style="693" hidden="1"/>
    <col min="2721" max="2742" width="3.42578125" style="693" hidden="1"/>
    <col min="2743" max="2975" width="8.7109375" style="693" hidden="1"/>
    <col min="2976" max="2976" width="27.42578125" style="693" hidden="1"/>
    <col min="2977" max="2998" width="3.42578125" style="693" hidden="1"/>
    <col min="2999" max="3231" width="8.7109375" style="693" hidden="1"/>
    <col min="3232" max="3232" width="27.42578125" style="693" hidden="1"/>
    <col min="3233" max="3254" width="3.42578125" style="693" hidden="1"/>
    <col min="3255" max="3487" width="8.7109375" style="693" hidden="1"/>
    <col min="3488" max="3488" width="27.42578125" style="693" hidden="1"/>
    <col min="3489" max="3510" width="3.42578125" style="693" hidden="1"/>
    <col min="3511" max="3743" width="8.7109375" style="693" hidden="1"/>
    <col min="3744" max="3744" width="27.42578125" style="693" hidden="1"/>
    <col min="3745" max="3766" width="3.42578125" style="693" hidden="1"/>
    <col min="3767" max="3999" width="8.7109375" style="693" hidden="1"/>
    <col min="4000" max="4000" width="27.42578125" style="693" hidden="1"/>
    <col min="4001" max="4022" width="3.42578125" style="693" hidden="1"/>
    <col min="4023" max="4255" width="8.7109375" style="693" hidden="1"/>
    <col min="4256" max="4256" width="27.42578125" style="693" hidden="1"/>
    <col min="4257" max="4278" width="3.42578125" style="693" hidden="1"/>
    <col min="4279" max="4511" width="8.7109375" style="693" hidden="1"/>
    <col min="4512" max="4512" width="27.42578125" style="693" hidden="1"/>
    <col min="4513" max="4534" width="3.42578125" style="693" hidden="1"/>
    <col min="4535" max="4767" width="8.7109375" style="693" hidden="1"/>
    <col min="4768" max="4768" width="27.42578125" style="693" hidden="1"/>
    <col min="4769" max="4790" width="3.42578125" style="693" hidden="1"/>
    <col min="4791" max="5023" width="8.7109375" style="693" hidden="1"/>
    <col min="5024" max="5024" width="27.42578125" style="693" hidden="1"/>
    <col min="5025" max="5046" width="3.42578125" style="693" hidden="1"/>
    <col min="5047" max="5279" width="8.7109375" style="693" hidden="1"/>
    <col min="5280" max="5280" width="27.42578125" style="693" hidden="1"/>
    <col min="5281" max="5302" width="3.42578125" style="693" hidden="1"/>
    <col min="5303" max="5535" width="8.7109375" style="693" hidden="1"/>
    <col min="5536" max="5536" width="27.42578125" style="693" hidden="1"/>
    <col min="5537" max="5558" width="3.42578125" style="693" hidden="1"/>
    <col min="5559" max="5791" width="8.7109375" style="693" hidden="1"/>
    <col min="5792" max="5792" width="27.42578125" style="693" hidden="1"/>
    <col min="5793" max="5814" width="3.42578125" style="693" hidden="1"/>
    <col min="5815" max="6047" width="8.7109375" style="693" hidden="1"/>
    <col min="6048" max="6048" width="27.42578125" style="693" hidden="1"/>
    <col min="6049" max="6070" width="3.42578125" style="693" hidden="1"/>
    <col min="6071" max="6303" width="8.7109375" style="693" hidden="1"/>
    <col min="6304" max="6304" width="27.42578125" style="693" hidden="1"/>
    <col min="6305" max="6326" width="3.42578125" style="693" hidden="1"/>
    <col min="6327" max="6559" width="8.7109375" style="693" hidden="1"/>
    <col min="6560" max="6560" width="27.42578125" style="693" hidden="1"/>
    <col min="6561" max="6582" width="3.42578125" style="693" hidden="1"/>
    <col min="6583" max="6815" width="8.7109375" style="693" hidden="1"/>
    <col min="6816" max="6816" width="27.42578125" style="693" hidden="1"/>
    <col min="6817" max="6838" width="3.42578125" style="693" hidden="1"/>
    <col min="6839" max="7071" width="8.7109375" style="693" hidden="1"/>
    <col min="7072" max="7072" width="27.42578125" style="693" hidden="1"/>
    <col min="7073" max="7094" width="3.42578125" style="693" hidden="1"/>
    <col min="7095" max="7327" width="8.7109375" style="693" hidden="1"/>
    <col min="7328" max="7328" width="27.42578125" style="693" hidden="1"/>
    <col min="7329" max="7350" width="3.42578125" style="693" hidden="1"/>
    <col min="7351" max="7583" width="8.7109375" style="693" hidden="1"/>
    <col min="7584" max="7584" width="27.42578125" style="693" hidden="1"/>
    <col min="7585" max="7606" width="3.42578125" style="693" hidden="1"/>
    <col min="7607" max="7839" width="8.7109375" style="693" hidden="1"/>
    <col min="7840" max="7840" width="27.42578125" style="693" hidden="1"/>
    <col min="7841" max="7862" width="3.42578125" style="693" hidden="1"/>
    <col min="7863" max="8095" width="8.7109375" style="693" hidden="1"/>
    <col min="8096" max="8096" width="27.42578125" style="693" hidden="1"/>
    <col min="8097" max="8118" width="3.42578125" style="693" hidden="1"/>
    <col min="8119" max="8351" width="8.7109375" style="693" hidden="1"/>
    <col min="8352" max="8352" width="27.42578125" style="693" hidden="1"/>
    <col min="8353" max="8374" width="3.42578125" style="693" hidden="1"/>
    <col min="8375" max="8607" width="8.7109375" style="693" hidden="1"/>
    <col min="8608" max="8608" width="27.42578125" style="693" hidden="1"/>
    <col min="8609" max="8630" width="3.42578125" style="693" hidden="1"/>
    <col min="8631" max="8863" width="8.7109375" style="693" hidden="1"/>
    <col min="8864" max="8864" width="27.42578125" style="693" hidden="1"/>
    <col min="8865" max="8886" width="3.42578125" style="693" hidden="1"/>
    <col min="8887" max="9119" width="8.7109375" style="693" hidden="1"/>
    <col min="9120" max="9120" width="27.42578125" style="693" hidden="1"/>
    <col min="9121" max="9142" width="3.42578125" style="693" hidden="1"/>
    <col min="9143" max="9375" width="8.7109375" style="693" hidden="1"/>
    <col min="9376" max="9376" width="27.42578125" style="693" hidden="1"/>
    <col min="9377" max="9398" width="3.42578125" style="693" hidden="1"/>
    <col min="9399" max="9631" width="8.7109375" style="693" hidden="1"/>
    <col min="9632" max="9632" width="27.42578125" style="693" hidden="1"/>
    <col min="9633" max="9654" width="3.42578125" style="693" hidden="1"/>
    <col min="9655" max="9887" width="8.7109375" style="693" hidden="1"/>
    <col min="9888" max="9888" width="27.42578125" style="693" hidden="1"/>
    <col min="9889" max="9910" width="3.42578125" style="693" hidden="1"/>
    <col min="9911" max="10143" width="8.7109375" style="693" hidden="1"/>
    <col min="10144" max="10144" width="27.42578125" style="693" hidden="1"/>
    <col min="10145" max="10166" width="3.42578125" style="693" hidden="1"/>
    <col min="10167" max="10399" width="8.7109375" style="693" hidden="1"/>
    <col min="10400" max="10400" width="27.42578125" style="693" hidden="1"/>
    <col min="10401" max="10422" width="3.42578125" style="693" hidden="1"/>
    <col min="10423" max="10655" width="8.7109375" style="693" hidden="1"/>
    <col min="10656" max="10656" width="27.42578125" style="693" hidden="1"/>
    <col min="10657" max="10678" width="3.42578125" style="693" hidden="1"/>
    <col min="10679" max="10911" width="8.7109375" style="693" hidden="1"/>
    <col min="10912" max="10912" width="27.42578125" style="693" hidden="1"/>
    <col min="10913" max="10934" width="3.42578125" style="693" hidden="1"/>
    <col min="10935" max="11167" width="8.7109375" style="693" hidden="1"/>
    <col min="11168" max="11168" width="27.42578125" style="693" hidden="1"/>
    <col min="11169" max="11190" width="3.42578125" style="693" hidden="1"/>
    <col min="11191" max="11423" width="8.7109375" style="693" hidden="1"/>
    <col min="11424" max="11424" width="27.42578125" style="693" hidden="1"/>
    <col min="11425" max="11446" width="3.42578125" style="693" hidden="1"/>
    <col min="11447" max="11679" width="8.7109375" style="693" hidden="1"/>
    <col min="11680" max="11680" width="27.42578125" style="693" hidden="1"/>
    <col min="11681" max="11702" width="3.42578125" style="693" hidden="1"/>
    <col min="11703" max="11935" width="8.7109375" style="693" hidden="1"/>
    <col min="11936" max="11936" width="27.42578125" style="693" hidden="1"/>
    <col min="11937" max="11958" width="3.42578125" style="693" hidden="1"/>
    <col min="11959" max="12191" width="8.7109375" style="693" hidden="1"/>
    <col min="12192" max="12192" width="27.42578125" style="693" hidden="1"/>
    <col min="12193" max="12214" width="3.42578125" style="693" hidden="1"/>
    <col min="12215" max="12447" width="8.7109375" style="693" hidden="1"/>
    <col min="12448" max="12448" width="27.42578125" style="693" hidden="1"/>
    <col min="12449" max="12470" width="3.42578125" style="693" hidden="1"/>
    <col min="12471" max="12703" width="8.7109375" style="693" hidden="1"/>
    <col min="12704" max="12704" width="27.42578125" style="693" hidden="1"/>
    <col min="12705" max="12726" width="3.42578125" style="693" hidden="1"/>
    <col min="12727" max="12959" width="8.7109375" style="693" hidden="1"/>
    <col min="12960" max="12960" width="27.42578125" style="693" hidden="1"/>
    <col min="12961" max="12982" width="3.42578125" style="693" hidden="1"/>
    <col min="12983" max="13215" width="8.7109375" style="693" hidden="1"/>
    <col min="13216" max="13216" width="27.42578125" style="693" hidden="1"/>
    <col min="13217" max="13238" width="3.42578125" style="693" hidden="1"/>
    <col min="13239" max="13471" width="8.7109375" style="693" hidden="1"/>
    <col min="13472" max="13472" width="27.42578125" style="693" hidden="1"/>
    <col min="13473" max="13494" width="3.42578125" style="693" hidden="1"/>
    <col min="13495" max="13727" width="8.7109375" style="693" hidden="1"/>
    <col min="13728" max="13728" width="27.42578125" style="693" hidden="1"/>
    <col min="13729" max="13750" width="3.42578125" style="693" hidden="1"/>
    <col min="13751" max="13983" width="8.7109375" style="693" hidden="1"/>
    <col min="13984" max="13984" width="27.42578125" style="693" hidden="1"/>
    <col min="13985" max="14006" width="3.42578125" style="693" hidden="1"/>
    <col min="14007" max="14239" width="8.7109375" style="693" hidden="1"/>
    <col min="14240" max="14240" width="27.42578125" style="693" hidden="1"/>
    <col min="14241" max="14262" width="3.42578125" style="693" hidden="1"/>
    <col min="14263" max="14495" width="8.7109375" style="693" hidden="1"/>
    <col min="14496" max="14496" width="27.42578125" style="693" hidden="1"/>
    <col min="14497" max="14518" width="3.42578125" style="693" hidden="1"/>
    <col min="14519" max="14751" width="8.7109375" style="693" hidden="1"/>
    <col min="14752" max="14752" width="27.42578125" style="693" hidden="1"/>
    <col min="14753" max="14774" width="3.42578125" style="693" hidden="1"/>
    <col min="14775" max="15007" width="8.7109375" style="693" hidden="1"/>
    <col min="15008" max="15008" width="27.42578125" style="693" hidden="1"/>
    <col min="15009" max="15030" width="3.42578125" style="693" hidden="1"/>
    <col min="15031" max="15263" width="8.7109375" style="693" hidden="1"/>
    <col min="15264" max="15264" width="27.42578125" style="693" hidden="1"/>
    <col min="15265" max="15286" width="3.42578125" style="693" hidden="1"/>
    <col min="15287" max="15519" width="8.7109375" style="693" hidden="1"/>
    <col min="15520" max="15520" width="27.42578125" style="693" hidden="1"/>
    <col min="15521" max="15542" width="3.42578125" style="693" hidden="1"/>
    <col min="15543" max="15775" width="8.7109375" style="693" hidden="1"/>
    <col min="15776" max="15776" width="27.42578125" style="693" hidden="1"/>
    <col min="15777" max="15798" width="3.42578125" style="693" hidden="1"/>
    <col min="15799" max="16031" width="8.7109375" style="693" hidden="1"/>
    <col min="16032" max="16032" width="27.42578125" style="693" hidden="1"/>
    <col min="16033" max="16054" width="3.42578125" style="693" hidden="1"/>
    <col min="16055" max="16384" width="8.7109375" style="693" hidden="1"/>
  </cols>
  <sheetData>
    <row r="1" spans="1:34" ht="22.5" customHeight="1">
      <c r="A1" s="750"/>
      <c r="B1" s="750"/>
      <c r="C1" s="750"/>
      <c r="D1" s="750"/>
      <c r="E1" s="750"/>
      <c r="F1" s="750"/>
      <c r="G1" s="750"/>
      <c r="H1" s="750"/>
      <c r="I1" s="750"/>
      <c r="J1" s="750"/>
      <c r="K1" s="750"/>
      <c r="L1" s="750"/>
      <c r="M1" s="750"/>
    </row>
    <row r="2" spans="1:34" ht="30" customHeight="1">
      <c r="A2" s="750" t="s">
        <v>107</v>
      </c>
      <c r="B2" s="750"/>
      <c r="C2" s="750"/>
      <c r="D2" s="751"/>
      <c r="E2" s="751"/>
      <c r="F2" s="751"/>
      <c r="G2" s="751"/>
      <c r="H2" s="751"/>
      <c r="I2" s="752"/>
      <c r="J2" s="752"/>
      <c r="K2" s="752"/>
      <c r="L2" s="753"/>
      <c r="M2" s="753"/>
      <c r="N2" s="697"/>
      <c r="O2" s="697"/>
      <c r="P2" s="697"/>
      <c r="Q2" s="697"/>
      <c r="R2" s="697"/>
      <c r="S2" s="698"/>
      <c r="T2" s="698"/>
      <c r="U2" s="698"/>
      <c r="V2" s="698"/>
      <c r="W2" s="698"/>
      <c r="X2" s="697"/>
      <c r="Y2" s="697"/>
      <c r="Z2" s="697"/>
      <c r="AA2" s="697"/>
      <c r="AB2" s="697"/>
      <c r="AC2" s="697"/>
      <c r="AD2" s="697"/>
      <c r="AE2" s="697"/>
      <c r="AF2" s="697"/>
      <c r="AG2" s="697"/>
      <c r="AH2" s="699"/>
    </row>
    <row r="3" spans="1:34" ht="30" customHeight="1" thickBot="1">
      <c r="A3" s="694"/>
      <c r="B3" s="695"/>
      <c r="D3" s="426"/>
      <c r="E3" s="426"/>
      <c r="F3" s="426"/>
      <c r="G3" s="426"/>
      <c r="H3" s="426"/>
      <c r="I3" s="696"/>
      <c r="J3" s="696"/>
      <c r="K3" s="696"/>
      <c r="L3" s="697"/>
      <c r="M3" s="697"/>
      <c r="N3" s="697"/>
      <c r="O3" s="1646" t="s">
        <v>2560</v>
      </c>
      <c r="P3" s="1646"/>
      <c r="Q3" s="1646"/>
      <c r="R3" s="1651" t="str">
        <f>IF('A-2'!D8="","",'A-2'!D8)</f>
        <v/>
      </c>
      <c r="S3" s="1651"/>
      <c r="T3" s="1651"/>
      <c r="U3" s="1651"/>
      <c r="V3" s="1651"/>
      <c r="W3" s="1651"/>
      <c r="X3" s="1651"/>
      <c r="Y3" s="1651"/>
      <c r="Z3" s="1651"/>
      <c r="AA3" s="1651"/>
      <c r="AB3" s="1651"/>
      <c r="AC3" s="1651"/>
      <c r="AD3" s="1651"/>
      <c r="AE3" s="1651"/>
      <c r="AF3" s="1651"/>
      <c r="AG3" s="1651"/>
      <c r="AH3" s="699"/>
    </row>
    <row r="4" spans="1:34" ht="32.25" customHeight="1">
      <c r="A4" s="694"/>
      <c r="B4" s="695"/>
      <c r="D4" s="426"/>
      <c r="E4" s="426"/>
      <c r="F4" s="426"/>
      <c r="G4" s="426"/>
      <c r="H4" s="426"/>
      <c r="I4" s="696"/>
      <c r="J4" s="696"/>
      <c r="K4" s="696"/>
      <c r="L4" s="697"/>
      <c r="M4" s="697"/>
      <c r="N4" s="697"/>
      <c r="O4" s="525"/>
      <c r="P4" s="525"/>
      <c r="Q4" s="525"/>
      <c r="R4" s="525"/>
      <c r="S4" s="525"/>
      <c r="T4" s="525"/>
      <c r="U4" s="525"/>
      <c r="V4" s="525"/>
      <c r="W4" s="525"/>
      <c r="X4" s="525"/>
      <c r="Y4" s="525"/>
      <c r="Z4" s="700"/>
      <c r="AA4" s="700"/>
      <c r="AB4" s="700"/>
      <c r="AC4" s="700"/>
      <c r="AD4" s="700"/>
      <c r="AE4" s="700"/>
      <c r="AF4" s="700"/>
      <c r="AG4" s="700"/>
      <c r="AH4" s="699"/>
    </row>
    <row r="5" spans="1:34" ht="35.25" customHeight="1" thickBot="1">
      <c r="A5" s="701"/>
      <c r="B5" s="702"/>
      <c r="C5" s="699"/>
      <c r="M5"/>
      <c r="N5"/>
      <c r="O5"/>
      <c r="P5"/>
      <c r="Q5"/>
      <c r="R5"/>
      <c r="S5"/>
      <c r="T5"/>
      <c r="U5"/>
      <c r="V5" s="1664" t="s">
        <v>2733</v>
      </c>
      <c r="W5" s="1664"/>
      <c r="X5" s="1664"/>
      <c r="Y5" s="1658"/>
      <c r="Z5" s="1658"/>
      <c r="AA5" s="1658"/>
      <c r="AB5" s="1659" t="s">
        <v>2734</v>
      </c>
      <c r="AC5" s="1660"/>
      <c r="AD5" s="1660"/>
      <c r="AE5" s="1658"/>
      <c r="AF5" s="1658"/>
      <c r="AG5" s="1658"/>
      <c r="AH5" s="699"/>
    </row>
    <row r="6" spans="1:34" ht="35.25" customHeight="1">
      <c r="A6" s="701"/>
      <c r="B6" s="702"/>
      <c r="C6" s="699"/>
      <c r="M6"/>
      <c r="N6"/>
      <c r="O6"/>
      <c r="P6"/>
      <c r="Q6"/>
      <c r="R6"/>
      <c r="S6"/>
      <c r="T6"/>
      <c r="U6"/>
      <c r="V6"/>
      <c r="W6"/>
      <c r="X6"/>
      <c r="Y6"/>
      <c r="Z6"/>
      <c r="AA6"/>
      <c r="AB6"/>
      <c r="AC6"/>
      <c r="AD6"/>
      <c r="AE6"/>
      <c r="AF6"/>
      <c r="AG6"/>
      <c r="AH6" s="699"/>
    </row>
    <row r="7" spans="1:34" ht="18" customHeight="1" thickBot="1">
      <c r="A7" s="701"/>
      <c r="B7" s="702"/>
      <c r="C7" s="699"/>
      <c r="D7" s="703"/>
      <c r="E7" s="703"/>
      <c r="F7" s="703"/>
      <c r="G7" s="703"/>
      <c r="H7" s="703"/>
      <c r="I7" s="696"/>
      <c r="J7" s="696"/>
      <c r="K7" s="696"/>
      <c r="L7" s="697"/>
      <c r="M7" s="697"/>
      <c r="N7" s="697"/>
      <c r="O7" s="704"/>
      <c r="P7" s="704"/>
      <c r="Q7" s="704"/>
      <c r="R7" s="705"/>
      <c r="S7" s="705"/>
      <c r="T7" s="705"/>
      <c r="U7" s="705"/>
      <c r="V7" s="705"/>
      <c r="W7" s="705"/>
      <c r="X7" s="705"/>
      <c r="Y7" s="705"/>
      <c r="Z7" s="705"/>
      <c r="AA7" s="705"/>
      <c r="AB7" s="705"/>
      <c r="AC7" s="705"/>
      <c r="AD7" s="705"/>
      <c r="AE7" s="705"/>
      <c r="AF7" s="705"/>
      <c r="AG7" s="705"/>
      <c r="AH7" s="699"/>
    </row>
    <row r="8" spans="1:34" ht="30" customHeight="1">
      <c r="A8" s="1652" t="s">
        <v>4</v>
      </c>
      <c r="B8" s="1653"/>
      <c r="C8" s="1654"/>
      <c r="D8" s="706"/>
      <c r="E8" s="707"/>
      <c r="F8" s="708" t="s">
        <v>225</v>
      </c>
      <c r="G8" s="706"/>
      <c r="H8" s="707">
        <v>12</v>
      </c>
      <c r="I8" s="708" t="s">
        <v>225</v>
      </c>
      <c r="J8" s="706"/>
      <c r="K8" s="707">
        <v>1</v>
      </c>
      <c r="L8" s="709" t="s">
        <v>225</v>
      </c>
      <c r="M8" s="708"/>
      <c r="N8" s="707">
        <v>2</v>
      </c>
      <c r="O8" s="708" t="s">
        <v>225</v>
      </c>
      <c r="P8" s="706"/>
      <c r="Q8" s="707">
        <v>3</v>
      </c>
      <c r="R8" s="709" t="s">
        <v>225</v>
      </c>
      <c r="S8" s="708"/>
      <c r="T8" s="707">
        <v>4</v>
      </c>
      <c r="U8" s="708" t="s">
        <v>225</v>
      </c>
      <c r="V8" s="706"/>
      <c r="W8" s="707">
        <v>5</v>
      </c>
      <c r="X8" s="709" t="s">
        <v>225</v>
      </c>
      <c r="Y8" s="708"/>
      <c r="Z8" s="707">
        <v>6</v>
      </c>
      <c r="AA8" s="708" t="s">
        <v>225</v>
      </c>
      <c r="AB8" s="706"/>
      <c r="AC8" s="707">
        <v>7</v>
      </c>
      <c r="AD8" s="709" t="s">
        <v>225</v>
      </c>
      <c r="AE8" s="708"/>
      <c r="AF8" s="707">
        <v>8</v>
      </c>
      <c r="AG8" s="710" t="s">
        <v>225</v>
      </c>
    </row>
    <row r="9" spans="1:34" ht="30" customHeight="1" thickBot="1">
      <c r="A9" s="1655"/>
      <c r="B9" s="1656"/>
      <c r="C9" s="1657"/>
      <c r="D9" s="711">
        <v>1</v>
      </c>
      <c r="E9" s="712">
        <v>10</v>
      </c>
      <c r="F9" s="712">
        <v>20</v>
      </c>
      <c r="G9" s="711">
        <v>1</v>
      </c>
      <c r="H9" s="712">
        <v>10</v>
      </c>
      <c r="I9" s="712">
        <v>20</v>
      </c>
      <c r="J9" s="711">
        <v>1</v>
      </c>
      <c r="K9" s="712">
        <v>10</v>
      </c>
      <c r="L9" s="713">
        <v>20</v>
      </c>
      <c r="M9" s="714">
        <v>1</v>
      </c>
      <c r="N9" s="712">
        <v>10</v>
      </c>
      <c r="O9" s="712">
        <v>20</v>
      </c>
      <c r="P9" s="711">
        <v>1</v>
      </c>
      <c r="Q9" s="712">
        <v>10</v>
      </c>
      <c r="R9" s="713">
        <v>20</v>
      </c>
      <c r="S9" s="714">
        <v>1</v>
      </c>
      <c r="T9" s="712">
        <v>10</v>
      </c>
      <c r="U9" s="712">
        <v>20</v>
      </c>
      <c r="V9" s="711">
        <v>1</v>
      </c>
      <c r="W9" s="712">
        <v>10</v>
      </c>
      <c r="X9" s="713">
        <v>20</v>
      </c>
      <c r="Y9" s="714">
        <v>1</v>
      </c>
      <c r="Z9" s="712">
        <v>10</v>
      </c>
      <c r="AA9" s="712">
        <v>20</v>
      </c>
      <c r="AB9" s="711">
        <v>1</v>
      </c>
      <c r="AC9" s="712">
        <v>10</v>
      </c>
      <c r="AD9" s="713">
        <v>20</v>
      </c>
      <c r="AE9" s="714">
        <v>1</v>
      </c>
      <c r="AF9" s="712">
        <v>10</v>
      </c>
      <c r="AG9" s="715">
        <v>20</v>
      </c>
    </row>
    <row r="10" spans="1:34" ht="30" customHeight="1">
      <c r="A10" s="716" t="s">
        <v>226</v>
      </c>
      <c r="B10" s="1647"/>
      <c r="C10" s="1648"/>
      <c r="D10" s="717"/>
      <c r="E10" s="718"/>
      <c r="F10" s="718"/>
      <c r="G10" s="717"/>
      <c r="H10" s="718"/>
      <c r="I10" s="718"/>
      <c r="J10" s="717"/>
      <c r="K10" s="718"/>
      <c r="L10" s="719"/>
      <c r="M10" s="720"/>
      <c r="N10" s="718"/>
      <c r="O10" s="718"/>
      <c r="P10" s="717"/>
      <c r="Q10" s="718"/>
      <c r="R10" s="719"/>
      <c r="S10" s="720"/>
      <c r="T10" s="718"/>
      <c r="U10" s="718"/>
      <c r="V10" s="717"/>
      <c r="W10" s="718"/>
      <c r="X10" s="718"/>
      <c r="Y10" s="717"/>
      <c r="Z10" s="718"/>
      <c r="AA10" s="718"/>
      <c r="AB10" s="717"/>
      <c r="AC10" s="718"/>
      <c r="AD10" s="719"/>
      <c r="AE10" s="720"/>
      <c r="AF10" s="718"/>
      <c r="AG10" s="721"/>
    </row>
    <row r="11" spans="1:34" ht="30" customHeight="1">
      <c r="A11" s="722" t="s">
        <v>227</v>
      </c>
      <c r="B11" s="1649"/>
      <c r="C11" s="1650"/>
      <c r="D11" s="723"/>
      <c r="E11" s="724"/>
      <c r="F11" s="724"/>
      <c r="G11" s="723"/>
      <c r="H11" s="724"/>
      <c r="I11" s="724"/>
      <c r="J11" s="723"/>
      <c r="K11" s="724"/>
      <c r="L11" s="725"/>
      <c r="M11" s="726"/>
      <c r="N11" s="724"/>
      <c r="O11" s="724"/>
      <c r="P11" s="723"/>
      <c r="Q11" s="724"/>
      <c r="R11" s="725"/>
      <c r="S11" s="726"/>
      <c r="T11" s="724"/>
      <c r="U11" s="724"/>
      <c r="V11" s="723"/>
      <c r="W11" s="724"/>
      <c r="X11" s="724"/>
      <c r="Y11" s="723"/>
      <c r="Z11" s="724"/>
      <c r="AA11" s="724"/>
      <c r="AB11" s="723"/>
      <c r="AC11" s="724"/>
      <c r="AD11" s="725"/>
      <c r="AE11" s="726"/>
      <c r="AF11" s="724"/>
      <c r="AG11" s="727"/>
    </row>
    <row r="12" spans="1:34" ht="30" customHeight="1">
      <c r="A12" s="722" t="s">
        <v>228</v>
      </c>
      <c r="B12" s="1649"/>
      <c r="C12" s="1650"/>
      <c r="D12" s="723"/>
      <c r="E12" s="724"/>
      <c r="F12" s="724"/>
      <c r="G12" s="723"/>
      <c r="H12" s="724"/>
      <c r="I12" s="724"/>
      <c r="J12" s="723"/>
      <c r="K12" s="724"/>
      <c r="L12" s="725"/>
      <c r="M12" s="726"/>
      <c r="N12" s="724"/>
      <c r="O12" s="724"/>
      <c r="P12" s="723"/>
      <c r="Q12" s="724"/>
      <c r="R12" s="725"/>
      <c r="S12" s="726"/>
      <c r="T12" s="724"/>
      <c r="U12" s="724"/>
      <c r="V12" s="723"/>
      <c r="W12" s="724"/>
      <c r="X12" s="724"/>
      <c r="Y12" s="723"/>
      <c r="Z12" s="724"/>
      <c r="AA12" s="724"/>
      <c r="AB12" s="723"/>
      <c r="AC12" s="724"/>
      <c r="AD12" s="725"/>
      <c r="AE12" s="726"/>
      <c r="AF12" s="724"/>
      <c r="AG12" s="727"/>
    </row>
    <row r="13" spans="1:34" ht="30" customHeight="1">
      <c r="A13" s="722" t="s">
        <v>229</v>
      </c>
      <c r="B13" s="1649"/>
      <c r="C13" s="1650"/>
      <c r="D13" s="728"/>
      <c r="E13" s="729"/>
      <c r="F13" s="729"/>
      <c r="G13" s="728"/>
      <c r="H13" s="729"/>
      <c r="I13" s="729"/>
      <c r="J13" s="728"/>
      <c r="K13" s="729"/>
      <c r="L13" s="730"/>
      <c r="M13" s="731"/>
      <c r="N13" s="729"/>
      <c r="O13" s="729"/>
      <c r="P13" s="728"/>
      <c r="Q13" s="729"/>
      <c r="R13" s="730"/>
      <c r="S13" s="731"/>
      <c r="T13" s="729"/>
      <c r="U13" s="729"/>
      <c r="V13" s="728"/>
      <c r="W13" s="729"/>
      <c r="X13" s="729"/>
      <c r="Y13" s="728"/>
      <c r="Z13" s="729"/>
      <c r="AA13" s="729"/>
      <c r="AB13" s="728"/>
      <c r="AC13" s="729"/>
      <c r="AD13" s="730"/>
      <c r="AE13" s="731"/>
      <c r="AF13" s="729"/>
      <c r="AG13" s="732"/>
    </row>
    <row r="14" spans="1:34" ht="30" customHeight="1">
      <c r="A14" s="722" t="s">
        <v>230</v>
      </c>
      <c r="B14" s="1649"/>
      <c r="C14" s="1650"/>
      <c r="D14" s="733"/>
      <c r="E14" s="734"/>
      <c r="F14" s="734"/>
      <c r="G14" s="733"/>
      <c r="H14" s="734"/>
      <c r="I14" s="734"/>
      <c r="J14" s="733"/>
      <c r="K14" s="734"/>
      <c r="L14" s="735"/>
      <c r="M14" s="736"/>
      <c r="N14" s="734"/>
      <c r="O14" s="734"/>
      <c r="P14" s="733"/>
      <c r="Q14" s="734"/>
      <c r="R14" s="735"/>
      <c r="S14" s="736"/>
      <c r="T14" s="734"/>
      <c r="U14" s="734"/>
      <c r="V14" s="733"/>
      <c r="W14" s="734"/>
      <c r="X14" s="734"/>
      <c r="Y14" s="733"/>
      <c r="Z14" s="734"/>
      <c r="AA14" s="734"/>
      <c r="AB14" s="733"/>
      <c r="AC14" s="734"/>
      <c r="AD14" s="735"/>
      <c r="AE14" s="736"/>
      <c r="AF14" s="734"/>
      <c r="AG14" s="737"/>
    </row>
    <row r="15" spans="1:34" ht="30" customHeight="1">
      <c r="A15" s="722" t="s">
        <v>231</v>
      </c>
      <c r="B15" s="1644"/>
      <c r="C15" s="1645"/>
      <c r="D15" s="738"/>
      <c r="E15" s="739"/>
      <c r="F15" s="739"/>
      <c r="G15" s="738"/>
      <c r="H15" s="739"/>
      <c r="I15" s="739"/>
      <c r="J15" s="738"/>
      <c r="K15" s="739"/>
      <c r="L15" s="740"/>
      <c r="M15" s="741"/>
      <c r="N15" s="739"/>
      <c r="O15" s="739"/>
      <c r="P15" s="738"/>
      <c r="Q15" s="739"/>
      <c r="R15" s="740"/>
      <c r="S15" s="741"/>
      <c r="T15" s="739"/>
      <c r="U15" s="739"/>
      <c r="V15" s="738"/>
      <c r="W15" s="739"/>
      <c r="X15" s="739"/>
      <c r="Y15" s="738"/>
      <c r="Z15" s="739"/>
      <c r="AA15" s="739"/>
      <c r="AB15" s="738"/>
      <c r="AC15" s="739"/>
      <c r="AD15" s="740"/>
      <c r="AE15" s="741"/>
      <c r="AF15" s="739"/>
      <c r="AG15" s="742"/>
    </row>
    <row r="16" spans="1:34" ht="30" customHeight="1">
      <c r="A16" s="722" t="s">
        <v>232</v>
      </c>
      <c r="B16" s="1644"/>
      <c r="C16" s="1645"/>
      <c r="D16" s="738"/>
      <c r="E16" s="739"/>
      <c r="F16" s="739"/>
      <c r="G16" s="738"/>
      <c r="H16" s="739"/>
      <c r="I16" s="739"/>
      <c r="J16" s="738"/>
      <c r="K16" s="739"/>
      <c r="L16" s="740"/>
      <c r="M16" s="741"/>
      <c r="N16" s="739"/>
      <c r="O16" s="739"/>
      <c r="P16" s="738"/>
      <c r="Q16" s="739"/>
      <c r="R16" s="740"/>
      <c r="S16" s="741"/>
      <c r="T16" s="739"/>
      <c r="U16" s="739"/>
      <c r="V16" s="738"/>
      <c r="W16" s="739"/>
      <c r="X16" s="739"/>
      <c r="Y16" s="738"/>
      <c r="Z16" s="739"/>
      <c r="AA16" s="739"/>
      <c r="AB16" s="738"/>
      <c r="AC16" s="739"/>
      <c r="AD16" s="740"/>
      <c r="AE16" s="741"/>
      <c r="AF16" s="739"/>
      <c r="AG16" s="742"/>
    </row>
    <row r="17" spans="1:33" ht="30" customHeight="1">
      <c r="A17" s="743" t="s">
        <v>233</v>
      </c>
      <c r="B17" s="1665"/>
      <c r="C17" s="1666"/>
      <c r="D17" s="717"/>
      <c r="E17" s="718"/>
      <c r="F17" s="718"/>
      <c r="G17" s="717"/>
      <c r="H17" s="718"/>
      <c r="I17" s="718"/>
      <c r="J17" s="717"/>
      <c r="K17" s="718"/>
      <c r="L17" s="719"/>
      <c r="M17" s="720"/>
      <c r="N17" s="718"/>
      <c r="O17" s="718"/>
      <c r="P17" s="717"/>
      <c r="Q17" s="718"/>
      <c r="R17" s="719"/>
      <c r="S17" s="720"/>
      <c r="T17" s="718"/>
      <c r="U17" s="718"/>
      <c r="V17" s="717"/>
      <c r="W17" s="718"/>
      <c r="X17" s="718"/>
      <c r="Y17" s="717"/>
      <c r="Z17" s="718"/>
      <c r="AA17" s="718"/>
      <c r="AB17" s="717"/>
      <c r="AC17" s="718"/>
      <c r="AD17" s="719"/>
      <c r="AE17" s="720"/>
      <c r="AF17" s="718"/>
      <c r="AG17" s="721"/>
    </row>
    <row r="18" spans="1:33" ht="30" customHeight="1">
      <c r="A18" s="722" t="s">
        <v>227</v>
      </c>
      <c r="B18" s="1644"/>
      <c r="C18" s="1645"/>
      <c r="D18" s="738"/>
      <c r="E18" s="739"/>
      <c r="F18" s="739"/>
      <c r="G18" s="738"/>
      <c r="H18" s="739"/>
      <c r="I18" s="739"/>
      <c r="J18" s="738"/>
      <c r="K18" s="739"/>
      <c r="L18" s="740"/>
      <c r="M18" s="741"/>
      <c r="N18" s="739"/>
      <c r="O18" s="739"/>
      <c r="P18" s="738"/>
      <c r="Q18" s="739"/>
      <c r="R18" s="740"/>
      <c r="S18" s="741"/>
      <c r="T18" s="739"/>
      <c r="U18" s="739"/>
      <c r="V18" s="738"/>
      <c r="W18" s="739"/>
      <c r="X18" s="739"/>
      <c r="Y18" s="738"/>
      <c r="Z18" s="739"/>
      <c r="AA18" s="739"/>
      <c r="AB18" s="738"/>
      <c r="AC18" s="739"/>
      <c r="AD18" s="740"/>
      <c r="AE18" s="741"/>
      <c r="AF18" s="739"/>
      <c r="AG18" s="742"/>
    </row>
    <row r="19" spans="1:33" ht="30" customHeight="1">
      <c r="A19" s="722" t="s">
        <v>228</v>
      </c>
      <c r="B19" s="1644"/>
      <c r="C19" s="1645"/>
      <c r="D19" s="738"/>
      <c r="E19" s="739"/>
      <c r="F19" s="739"/>
      <c r="G19" s="738"/>
      <c r="H19" s="739"/>
      <c r="I19" s="739"/>
      <c r="J19" s="738"/>
      <c r="K19" s="739"/>
      <c r="L19" s="740"/>
      <c r="M19" s="741"/>
      <c r="N19" s="739"/>
      <c r="O19" s="739"/>
      <c r="P19" s="738"/>
      <c r="Q19" s="739"/>
      <c r="R19" s="740"/>
      <c r="S19" s="741"/>
      <c r="T19" s="739"/>
      <c r="U19" s="739"/>
      <c r="V19" s="738"/>
      <c r="W19" s="739"/>
      <c r="X19" s="739"/>
      <c r="Y19" s="738"/>
      <c r="Z19" s="739"/>
      <c r="AA19" s="739"/>
      <c r="AB19" s="738"/>
      <c r="AC19" s="739"/>
      <c r="AD19" s="740"/>
      <c r="AE19" s="741"/>
      <c r="AF19" s="739"/>
      <c r="AG19" s="742"/>
    </row>
    <row r="20" spans="1:33" ht="30" customHeight="1">
      <c r="A20" s="722" t="s">
        <v>229</v>
      </c>
      <c r="B20" s="1644"/>
      <c r="C20" s="1645"/>
      <c r="D20" s="738"/>
      <c r="E20" s="739"/>
      <c r="F20" s="739"/>
      <c r="G20" s="738"/>
      <c r="H20" s="739"/>
      <c r="I20" s="739"/>
      <c r="J20" s="738"/>
      <c r="K20" s="739"/>
      <c r="L20" s="740"/>
      <c r="M20" s="741"/>
      <c r="N20" s="739"/>
      <c r="O20" s="739"/>
      <c r="P20" s="738"/>
      <c r="Q20" s="739"/>
      <c r="R20" s="740"/>
      <c r="S20" s="741"/>
      <c r="T20" s="739"/>
      <c r="U20" s="739"/>
      <c r="V20" s="738"/>
      <c r="W20" s="739"/>
      <c r="X20" s="739"/>
      <c r="Y20" s="738"/>
      <c r="Z20" s="739"/>
      <c r="AA20" s="739"/>
      <c r="AB20" s="738"/>
      <c r="AC20" s="739"/>
      <c r="AD20" s="740"/>
      <c r="AE20" s="741"/>
      <c r="AF20" s="739"/>
      <c r="AG20" s="742"/>
    </row>
    <row r="21" spans="1:33" ht="30" customHeight="1">
      <c r="A21" s="722" t="s">
        <v>230</v>
      </c>
      <c r="B21" s="1644"/>
      <c r="C21" s="1645"/>
      <c r="D21" s="728"/>
      <c r="E21" s="729"/>
      <c r="F21" s="729"/>
      <c r="G21" s="728"/>
      <c r="H21" s="729"/>
      <c r="I21" s="729"/>
      <c r="J21" s="728"/>
      <c r="K21" s="729"/>
      <c r="L21" s="730"/>
      <c r="M21" s="731"/>
      <c r="N21" s="729"/>
      <c r="O21" s="729"/>
      <c r="P21" s="728"/>
      <c r="Q21" s="729"/>
      <c r="R21" s="730"/>
      <c r="S21" s="731"/>
      <c r="T21" s="729"/>
      <c r="U21" s="729"/>
      <c r="V21" s="728"/>
      <c r="W21" s="729"/>
      <c r="X21" s="729"/>
      <c r="Y21" s="728"/>
      <c r="Z21" s="729"/>
      <c r="AA21" s="729"/>
      <c r="AB21" s="728"/>
      <c r="AC21" s="729"/>
      <c r="AD21" s="730"/>
      <c r="AE21" s="731"/>
      <c r="AF21" s="729"/>
      <c r="AG21" s="732"/>
    </row>
    <row r="22" spans="1:33" ht="30" customHeight="1">
      <c r="A22" s="722" t="s">
        <v>231</v>
      </c>
      <c r="B22" s="1644"/>
      <c r="C22" s="1645"/>
      <c r="D22" s="738"/>
      <c r="E22" s="739"/>
      <c r="F22" s="739"/>
      <c r="G22" s="738"/>
      <c r="H22" s="739"/>
      <c r="I22" s="739"/>
      <c r="J22" s="738"/>
      <c r="K22" s="739"/>
      <c r="L22" s="740"/>
      <c r="M22" s="741"/>
      <c r="N22" s="739"/>
      <c r="O22" s="739"/>
      <c r="P22" s="738"/>
      <c r="Q22" s="739"/>
      <c r="R22" s="740"/>
      <c r="S22" s="741"/>
      <c r="T22" s="739"/>
      <c r="U22" s="739"/>
      <c r="V22" s="738"/>
      <c r="W22" s="739"/>
      <c r="X22" s="739"/>
      <c r="Y22" s="738"/>
      <c r="Z22" s="739"/>
      <c r="AA22" s="739"/>
      <c r="AB22" s="738"/>
      <c r="AC22" s="739"/>
      <c r="AD22" s="740"/>
      <c r="AE22" s="741"/>
      <c r="AF22" s="739"/>
      <c r="AG22" s="742"/>
    </row>
    <row r="23" spans="1:33" ht="30" customHeight="1">
      <c r="A23" s="722" t="s">
        <v>232</v>
      </c>
      <c r="B23" s="1644"/>
      <c r="C23" s="1645"/>
      <c r="D23" s="738"/>
      <c r="E23" s="739"/>
      <c r="F23" s="739"/>
      <c r="G23" s="738"/>
      <c r="H23" s="739"/>
      <c r="I23" s="739"/>
      <c r="J23" s="738"/>
      <c r="K23" s="739"/>
      <c r="L23" s="740"/>
      <c r="M23" s="741"/>
      <c r="N23" s="739"/>
      <c r="O23" s="739"/>
      <c r="P23" s="738"/>
      <c r="Q23" s="739"/>
      <c r="R23" s="740"/>
      <c r="S23" s="741"/>
      <c r="T23" s="739"/>
      <c r="U23" s="739"/>
      <c r="V23" s="738"/>
      <c r="W23" s="739"/>
      <c r="X23" s="739"/>
      <c r="Y23" s="738"/>
      <c r="Z23" s="739"/>
      <c r="AA23" s="739"/>
      <c r="AB23" s="738"/>
      <c r="AC23" s="739"/>
      <c r="AD23" s="740"/>
      <c r="AE23" s="741"/>
      <c r="AF23" s="739"/>
      <c r="AG23" s="742"/>
    </row>
    <row r="24" spans="1:33" ht="30" customHeight="1">
      <c r="A24" s="743" t="s">
        <v>234</v>
      </c>
      <c r="B24" s="1665"/>
      <c r="C24" s="1666"/>
      <c r="D24" s="717"/>
      <c r="E24" s="718"/>
      <c r="F24" s="718"/>
      <c r="G24" s="717"/>
      <c r="H24" s="718"/>
      <c r="I24" s="718"/>
      <c r="J24" s="717"/>
      <c r="K24" s="718"/>
      <c r="L24" s="719"/>
      <c r="M24" s="720"/>
      <c r="N24" s="718"/>
      <c r="O24" s="718"/>
      <c r="P24" s="717"/>
      <c r="Q24" s="718"/>
      <c r="R24" s="719"/>
      <c r="S24" s="720"/>
      <c r="T24" s="718"/>
      <c r="U24" s="718"/>
      <c r="V24" s="717"/>
      <c r="W24" s="718"/>
      <c r="X24" s="718"/>
      <c r="Y24" s="717"/>
      <c r="Z24" s="718"/>
      <c r="AA24" s="718"/>
      <c r="AB24" s="717"/>
      <c r="AC24" s="718"/>
      <c r="AD24" s="719"/>
      <c r="AE24" s="720"/>
      <c r="AF24" s="718"/>
      <c r="AG24" s="721"/>
    </row>
    <row r="25" spans="1:33" ht="30" customHeight="1">
      <c r="A25" s="722" t="s">
        <v>227</v>
      </c>
      <c r="B25" s="1661"/>
      <c r="C25" s="1645"/>
      <c r="D25" s="738"/>
      <c r="E25" s="739"/>
      <c r="F25" s="739"/>
      <c r="G25" s="738"/>
      <c r="H25" s="739"/>
      <c r="I25" s="739"/>
      <c r="J25" s="738"/>
      <c r="K25" s="739"/>
      <c r="L25" s="740"/>
      <c r="M25" s="741"/>
      <c r="N25" s="739"/>
      <c r="O25" s="739"/>
      <c r="P25" s="738"/>
      <c r="Q25" s="739"/>
      <c r="R25" s="740"/>
      <c r="S25" s="741"/>
      <c r="T25" s="739"/>
      <c r="U25" s="739"/>
      <c r="V25" s="738"/>
      <c r="W25" s="739"/>
      <c r="X25" s="739"/>
      <c r="Y25" s="738"/>
      <c r="Z25" s="739"/>
      <c r="AA25" s="739"/>
      <c r="AB25" s="738"/>
      <c r="AC25" s="739"/>
      <c r="AD25" s="740"/>
      <c r="AE25" s="741"/>
      <c r="AF25" s="739"/>
      <c r="AG25" s="742"/>
    </row>
    <row r="26" spans="1:33" ht="30" customHeight="1">
      <c r="A26" s="722" t="s">
        <v>228</v>
      </c>
      <c r="B26" s="1661"/>
      <c r="C26" s="1645"/>
      <c r="D26" s="738"/>
      <c r="E26" s="739"/>
      <c r="F26" s="739"/>
      <c r="G26" s="738"/>
      <c r="H26" s="739"/>
      <c r="I26" s="739"/>
      <c r="J26" s="738"/>
      <c r="K26" s="739"/>
      <c r="L26" s="740"/>
      <c r="M26" s="741"/>
      <c r="N26" s="739"/>
      <c r="O26" s="739"/>
      <c r="P26" s="738"/>
      <c r="Q26" s="739"/>
      <c r="R26" s="740"/>
      <c r="S26" s="741"/>
      <c r="T26" s="739"/>
      <c r="U26" s="739"/>
      <c r="V26" s="738"/>
      <c r="W26" s="739"/>
      <c r="X26" s="739"/>
      <c r="Y26" s="738"/>
      <c r="Z26" s="739"/>
      <c r="AA26" s="739"/>
      <c r="AB26" s="738"/>
      <c r="AC26" s="739"/>
      <c r="AD26" s="740"/>
      <c r="AE26" s="741"/>
      <c r="AF26" s="739"/>
      <c r="AG26" s="742"/>
    </row>
    <row r="27" spans="1:33" ht="30" customHeight="1">
      <c r="A27" s="722" t="s">
        <v>229</v>
      </c>
      <c r="B27" s="1661"/>
      <c r="C27" s="1645"/>
      <c r="D27" s="738"/>
      <c r="E27" s="739"/>
      <c r="F27" s="739"/>
      <c r="G27" s="738"/>
      <c r="H27" s="739"/>
      <c r="I27" s="739"/>
      <c r="J27" s="738"/>
      <c r="K27" s="739"/>
      <c r="L27" s="740"/>
      <c r="M27" s="741"/>
      <c r="N27" s="739"/>
      <c r="O27" s="739"/>
      <c r="P27" s="738"/>
      <c r="Q27" s="739"/>
      <c r="R27" s="740"/>
      <c r="S27" s="741"/>
      <c r="T27" s="739"/>
      <c r="U27" s="739"/>
      <c r="V27" s="738"/>
      <c r="W27" s="739"/>
      <c r="X27" s="739"/>
      <c r="Y27" s="738"/>
      <c r="Z27" s="739"/>
      <c r="AA27" s="739"/>
      <c r="AB27" s="738"/>
      <c r="AC27" s="739"/>
      <c r="AD27" s="740"/>
      <c r="AE27" s="741"/>
      <c r="AF27" s="739"/>
      <c r="AG27" s="742"/>
    </row>
    <row r="28" spans="1:33" ht="30" customHeight="1">
      <c r="A28" s="722" t="s">
        <v>230</v>
      </c>
      <c r="B28" s="1661"/>
      <c r="C28" s="1645"/>
      <c r="D28" s="728"/>
      <c r="E28" s="729"/>
      <c r="F28" s="729"/>
      <c r="G28" s="728"/>
      <c r="H28" s="729"/>
      <c r="I28" s="729"/>
      <c r="J28" s="728"/>
      <c r="K28" s="729"/>
      <c r="L28" s="730"/>
      <c r="M28" s="731"/>
      <c r="N28" s="729"/>
      <c r="O28" s="729"/>
      <c r="P28" s="728"/>
      <c r="Q28" s="729"/>
      <c r="R28" s="730"/>
      <c r="S28" s="731"/>
      <c r="T28" s="729"/>
      <c r="U28" s="729"/>
      <c r="V28" s="728"/>
      <c r="W28" s="729"/>
      <c r="X28" s="729"/>
      <c r="Y28" s="728"/>
      <c r="Z28" s="729"/>
      <c r="AA28" s="729"/>
      <c r="AB28" s="728"/>
      <c r="AC28" s="729"/>
      <c r="AD28" s="730"/>
      <c r="AE28" s="731"/>
      <c r="AF28" s="729"/>
      <c r="AG28" s="732"/>
    </row>
    <row r="29" spans="1:33" ht="30" customHeight="1">
      <c r="A29" s="722" t="s">
        <v>231</v>
      </c>
      <c r="B29" s="1661"/>
      <c r="C29" s="1645"/>
      <c r="D29" s="738"/>
      <c r="E29" s="739"/>
      <c r="F29" s="739"/>
      <c r="G29" s="738"/>
      <c r="H29" s="739"/>
      <c r="I29" s="739"/>
      <c r="J29" s="738"/>
      <c r="K29" s="739"/>
      <c r="L29" s="740"/>
      <c r="M29" s="741"/>
      <c r="N29" s="739"/>
      <c r="O29" s="739"/>
      <c r="P29" s="738"/>
      <c r="Q29" s="739"/>
      <c r="R29" s="740"/>
      <c r="S29" s="741"/>
      <c r="T29" s="739"/>
      <c r="U29" s="739"/>
      <c r="V29" s="738"/>
      <c r="W29" s="739"/>
      <c r="X29" s="739"/>
      <c r="Y29" s="738"/>
      <c r="Z29" s="739"/>
      <c r="AA29" s="739"/>
      <c r="AB29" s="738"/>
      <c r="AC29" s="739"/>
      <c r="AD29" s="740"/>
      <c r="AE29" s="741"/>
      <c r="AF29" s="739"/>
      <c r="AG29" s="742"/>
    </row>
    <row r="30" spans="1:33" ht="30" customHeight="1" thickBot="1">
      <c r="A30" s="744" t="s">
        <v>235</v>
      </c>
      <c r="B30" s="1662"/>
      <c r="C30" s="1663"/>
      <c r="D30" s="745"/>
      <c r="E30" s="746"/>
      <c r="F30" s="746"/>
      <c r="G30" s="745"/>
      <c r="H30" s="746"/>
      <c r="I30" s="746"/>
      <c r="J30" s="745"/>
      <c r="K30" s="746"/>
      <c r="L30" s="747"/>
      <c r="M30" s="748"/>
      <c r="N30" s="746"/>
      <c r="O30" s="746"/>
      <c r="P30" s="745"/>
      <c r="Q30" s="746"/>
      <c r="R30" s="747"/>
      <c r="S30" s="748"/>
      <c r="T30" s="746"/>
      <c r="U30" s="746"/>
      <c r="V30" s="745"/>
      <c r="W30" s="746"/>
      <c r="X30" s="746"/>
      <c r="Y30" s="745"/>
      <c r="Z30" s="746"/>
      <c r="AA30" s="746"/>
      <c r="AB30" s="745"/>
      <c r="AC30" s="746"/>
      <c r="AD30" s="747"/>
      <c r="AE30" s="748"/>
      <c r="AF30" s="746"/>
      <c r="AG30" s="749"/>
    </row>
    <row r="31" spans="1:33" ht="20.100000000000001" customHeight="1"/>
    <row r="32" spans="1:33" ht="20.100000000000001" customHeight="1">
      <c r="A32" s="693" t="s">
        <v>2482</v>
      </c>
    </row>
    <row r="33" spans="1:1" ht="20.100000000000001" customHeight="1">
      <c r="A33" s="693" t="s">
        <v>2934</v>
      </c>
    </row>
    <row r="34" spans="1:1" ht="20.100000000000001" customHeight="1">
      <c r="A34" s="693" t="s">
        <v>2483</v>
      </c>
    </row>
    <row r="35" spans="1:1" ht="22.5" customHeight="1"/>
    <row r="36" spans="1:1" ht="22.5" customHeight="1"/>
    <row r="37" spans="1:1" ht="22.5" customHeight="1"/>
    <row r="38" spans="1:1" ht="23.25" hidden="1" customHeight="1"/>
  </sheetData>
  <dataConsolidate/>
  <mergeCells count="28">
    <mergeCell ref="B28:C28"/>
    <mergeCell ref="B29:C29"/>
    <mergeCell ref="B30:C30"/>
    <mergeCell ref="V5:X5"/>
    <mergeCell ref="B22:C22"/>
    <mergeCell ref="B23:C23"/>
    <mergeCell ref="B24:C24"/>
    <mergeCell ref="B25:C25"/>
    <mergeCell ref="B26:C26"/>
    <mergeCell ref="B27:C27"/>
    <mergeCell ref="B16:C16"/>
    <mergeCell ref="B17:C17"/>
    <mergeCell ref="B18:C18"/>
    <mergeCell ref="B19:C19"/>
    <mergeCell ref="B20:C20"/>
    <mergeCell ref="B21:C21"/>
    <mergeCell ref="R3:AG3"/>
    <mergeCell ref="A8:C9"/>
    <mergeCell ref="Y5:AA5"/>
    <mergeCell ref="AB5:AD5"/>
    <mergeCell ref="AE5:AG5"/>
    <mergeCell ref="B15:C15"/>
    <mergeCell ref="O3:Q3"/>
    <mergeCell ref="B10:C10"/>
    <mergeCell ref="B11:C11"/>
    <mergeCell ref="B12:C12"/>
    <mergeCell ref="B13:C13"/>
    <mergeCell ref="B14:C14"/>
  </mergeCells>
  <phoneticPr fontId="13"/>
  <conditionalFormatting sqref="Q8">
    <cfRule type="containsBlanks" dxfId="86" priority="16">
      <formula>LEN(TRIM(Q8))=0</formula>
    </cfRule>
  </conditionalFormatting>
  <conditionalFormatting sqref="T8">
    <cfRule type="containsBlanks" dxfId="85" priority="15">
      <formula>LEN(TRIM(T8))=0</formula>
    </cfRule>
  </conditionalFormatting>
  <conditionalFormatting sqref="W8">
    <cfRule type="containsBlanks" dxfId="84" priority="14">
      <formula>LEN(TRIM(W8))=0</formula>
    </cfRule>
  </conditionalFormatting>
  <conditionalFormatting sqref="Z8">
    <cfRule type="containsBlanks" dxfId="83" priority="13">
      <formula>LEN(TRIM(Z8))=0</formula>
    </cfRule>
  </conditionalFormatting>
  <conditionalFormatting sqref="AC8">
    <cfRule type="containsBlanks" dxfId="82" priority="12">
      <formula>LEN(TRIM(AC8))=0</formula>
    </cfRule>
  </conditionalFormatting>
  <conditionalFormatting sqref="K8">
    <cfRule type="containsBlanks" dxfId="81" priority="11">
      <formula>LEN(TRIM(K8))=0</formula>
    </cfRule>
  </conditionalFormatting>
  <conditionalFormatting sqref="N8">
    <cfRule type="containsBlanks" dxfId="80" priority="10">
      <formula>LEN(TRIM(N8))=0</formula>
    </cfRule>
  </conditionalFormatting>
  <conditionalFormatting sqref="E8">
    <cfRule type="containsBlanks" dxfId="79" priority="9">
      <formula>LEN(TRIM(E8))=0</formula>
    </cfRule>
  </conditionalFormatting>
  <conditionalFormatting sqref="H8">
    <cfRule type="containsBlanks" dxfId="78" priority="8">
      <formula>LEN(TRIM(H8))=0</formula>
    </cfRule>
  </conditionalFormatting>
  <conditionalFormatting sqref="AF8">
    <cfRule type="containsBlanks" dxfId="77" priority="7">
      <formula>LEN(TRIM(AF8))=0</formula>
    </cfRule>
  </conditionalFormatting>
  <conditionalFormatting sqref="Y5">
    <cfRule type="containsBlanks" dxfId="76" priority="2">
      <formula>LEN(TRIM(Y5))=0</formula>
    </cfRule>
  </conditionalFormatting>
  <conditionalFormatting sqref="AE5">
    <cfRule type="containsBlanks" dxfId="75" priority="1">
      <formula>LEN(TRIM(AE5))=0</formula>
    </cfRule>
  </conditionalFormatting>
  <dataValidations count="2">
    <dataValidation type="date" allowBlank="1" showInputMessage="1" showErrorMessage="1" sqref="AE6:AG6 Y6:AA6" xr:uid="{5EBC699E-DB07-4BF9-88D2-69747128C5B7}">
      <formula1>44136</formula1>
      <formula2>44253</formula2>
    </dataValidation>
    <dataValidation type="date" allowBlank="1" showInputMessage="1" showErrorMessage="1" sqref="AE5:AG5 Y5:AA5" xr:uid="{3CE40E15-886A-4E4F-B464-5279D4F394B4}">
      <formula1>44136</formula1>
      <formula2>44651</formula2>
    </dataValidation>
  </dataValidations>
  <printOptions horizontalCentered="1" verticalCentered="1"/>
  <pageMargins left="0.51181102362204722" right="0.19685039370078741" top="0.55118110236220474" bottom="0.35433070866141736" header="0.31496062992125984" footer="0.31496062992125984"/>
  <pageSetup paperSize="9" scale="5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E7968-3957-4F01-8393-F4C0812F609D}">
  <sheetPr>
    <tabColor theme="9"/>
    <pageSetUpPr fitToPage="1"/>
  </sheetPr>
  <dimension ref="A1:O40"/>
  <sheetViews>
    <sheetView showGridLines="0" view="pageBreakPreview" zoomScaleNormal="70" zoomScaleSheetLayoutView="100" workbookViewId="0"/>
  </sheetViews>
  <sheetFormatPr defaultColWidth="0" defaultRowHeight="18.75" zeroHeight="1"/>
  <cols>
    <col min="1" max="1" width="2.5703125" style="453" customWidth="1"/>
    <col min="2" max="2" width="16.42578125" style="453" customWidth="1"/>
    <col min="3" max="3" width="26.28515625" style="453" customWidth="1"/>
    <col min="4" max="4" width="3.85546875" style="453" customWidth="1"/>
    <col min="5" max="5" width="18.28515625" style="453" customWidth="1"/>
    <col min="6" max="6" width="6" style="453" customWidth="1"/>
    <col min="7" max="7" width="29.28515625" style="453" customWidth="1"/>
    <col min="8" max="8" width="4.7109375" style="453" customWidth="1"/>
    <col min="9" max="15" width="9.7109375" style="453" customWidth="1"/>
    <col min="16" max="18" width="12.42578125" style="453" hidden="1" customWidth="1"/>
    <col min="19" max="16384" width="12.42578125" style="453" hidden="1"/>
  </cols>
  <sheetData>
    <row r="1" spans="1:15" ht="23.25" customHeight="1">
      <c r="A1" s="452"/>
      <c r="B1" s="757" t="s">
        <v>1</v>
      </c>
      <c r="C1" s="450"/>
      <c r="D1" s="450"/>
      <c r="E1" s="450"/>
      <c r="F1" s="450"/>
      <c r="G1" s="450"/>
      <c r="H1" s="450"/>
    </row>
    <row r="2" spans="1:15" ht="40.5" customHeight="1">
      <c r="A2" s="452"/>
      <c r="B2" s="1674" t="s">
        <v>2735</v>
      </c>
      <c r="C2" s="1674"/>
      <c r="D2" s="1674"/>
      <c r="E2" s="1674"/>
      <c r="F2" s="1674"/>
      <c r="G2" s="1674"/>
      <c r="H2" s="458"/>
    </row>
    <row r="3" spans="1:15" ht="9" customHeight="1">
      <c r="B3" s="762"/>
      <c r="C3" s="754"/>
      <c r="D3" s="754"/>
      <c r="E3" s="754"/>
      <c r="F3" s="754"/>
      <c r="G3" s="754"/>
      <c r="H3" s="454"/>
      <c r="K3" s="758"/>
      <c r="L3" s="758"/>
      <c r="M3" s="758"/>
      <c r="N3" s="758"/>
      <c r="O3" s="758"/>
    </row>
    <row r="4" spans="1:15" ht="35.1" customHeight="1" thickBot="1">
      <c r="B4" s="763" t="s">
        <v>2560</v>
      </c>
      <c r="C4" s="1675" t="str">
        <f>IF('A-2'!D8="","",'A-2'!D8)</f>
        <v/>
      </c>
      <c r="D4" s="1675"/>
      <c r="E4" s="1675"/>
      <c r="F4" s="1675"/>
      <c r="G4" s="764"/>
      <c r="H4" s="454"/>
    </row>
    <row r="5" spans="1:15" ht="13.5" customHeight="1">
      <c r="B5" s="765"/>
      <c r="C5" s="766"/>
      <c r="D5" s="754"/>
      <c r="E5" s="754"/>
      <c r="F5" s="754"/>
      <c r="G5" s="754"/>
      <c r="H5" s="454"/>
      <c r="K5" s="758"/>
      <c r="L5" s="758"/>
      <c r="M5" s="758"/>
      <c r="N5" s="758"/>
      <c r="O5" s="758"/>
    </row>
    <row r="6" spans="1:15" ht="29.25" customHeight="1" thickBot="1">
      <c r="B6" s="763" t="s">
        <v>2727</v>
      </c>
      <c r="C6" s="767" t="str">
        <f>IF('A-2'!$F$10="","",'A-2'!$F$10)</f>
        <v/>
      </c>
      <c r="D6" s="754"/>
      <c r="E6" s="754"/>
      <c r="F6" s="754"/>
      <c r="G6" s="754"/>
      <c r="H6" s="455"/>
      <c r="J6" s="759" t="s">
        <v>2544</v>
      </c>
      <c r="K6" s="759" t="s">
        <v>2545</v>
      </c>
      <c r="L6" s="759" t="s">
        <v>2546</v>
      </c>
      <c r="M6" s="759" t="s">
        <v>2547</v>
      </c>
      <c r="N6" s="759" t="s">
        <v>2548</v>
      </c>
      <c r="O6" s="755" t="s">
        <v>2549</v>
      </c>
    </row>
    <row r="7" spans="1:15" ht="20.100000000000001" customHeight="1">
      <c r="B7" s="762"/>
      <c r="C7" s="766"/>
      <c r="D7" s="754"/>
      <c r="E7" s="754"/>
      <c r="F7" s="754"/>
      <c r="G7" s="754"/>
      <c r="H7" s="454"/>
      <c r="K7" s="758"/>
      <c r="L7" s="758"/>
      <c r="M7" s="758"/>
      <c r="N7" s="758"/>
      <c r="O7" s="758"/>
    </row>
    <row r="8" spans="1:15" s="525" customFormat="1" ht="20.100000000000001" customHeight="1">
      <c r="A8" s="453"/>
      <c r="B8"/>
      <c r="C8"/>
      <c r="D8"/>
      <c r="E8" s="779" t="s">
        <v>2740</v>
      </c>
      <c r="F8"/>
      <c r="G8" s="786"/>
      <c r="H8" s="457"/>
    </row>
    <row r="9" spans="1:15" s="525" customFormat="1" ht="20.100000000000001" customHeight="1">
      <c r="A9" s="453"/>
      <c r="C9" s="1668" t="s">
        <v>2741</v>
      </c>
      <c r="D9" s="1669"/>
      <c r="E9" s="783">
        <f>IF('C-2'!W59="","",'C-2'!W59)</f>
        <v>0</v>
      </c>
      <c r="F9" t="s">
        <v>2623</v>
      </c>
      <c r="G9" s="787" t="s">
        <v>2742</v>
      </c>
    </row>
    <row r="10" spans="1:15" s="525" customFormat="1" ht="20.100000000000001" customHeight="1">
      <c r="A10" s="453"/>
      <c r="C10" s="1668" t="s">
        <v>0</v>
      </c>
      <c r="D10" s="1669"/>
      <c r="E10" s="784">
        <v>0</v>
      </c>
      <c r="F10" t="s">
        <v>2623</v>
      </c>
      <c r="G10" s="787"/>
    </row>
    <row r="11" spans="1:15" s="525" customFormat="1" ht="20.100000000000001" customHeight="1">
      <c r="A11" s="453"/>
      <c r="C11" s="1668" t="s">
        <v>2743</v>
      </c>
      <c r="D11" s="1669"/>
      <c r="E11" s="783">
        <f>E9-E10</f>
        <v>0</v>
      </c>
      <c r="F11" t="s">
        <v>2623</v>
      </c>
      <c r="G11" s="787" t="s">
        <v>2744</v>
      </c>
    </row>
    <row r="12" spans="1:15" s="525" customFormat="1" ht="20.100000000000001" customHeight="1">
      <c r="A12" s="453"/>
      <c r="C12" s="1668" t="s">
        <v>65</v>
      </c>
      <c r="D12" s="1669"/>
      <c r="E12" s="783">
        <f>'C-2'!U57</f>
        <v>0</v>
      </c>
      <c r="F12" t="s">
        <v>2623</v>
      </c>
      <c r="G12" s="787"/>
    </row>
    <row r="13" spans="1:15" s="525" customFormat="1" ht="20.100000000000001" customHeight="1">
      <c r="A13" s="453"/>
      <c r="C13" s="1668" t="s">
        <v>2745</v>
      </c>
      <c r="D13" s="1669"/>
      <c r="E13" s="783">
        <f>E9-E12</f>
        <v>0</v>
      </c>
      <c r="F13" t="s">
        <v>2623</v>
      </c>
      <c r="G13" s="787"/>
    </row>
    <row r="14" spans="1:15" s="525" customFormat="1" ht="20.100000000000001" customHeight="1">
      <c r="A14" s="453"/>
      <c r="C14" s="1668" t="s">
        <v>2746</v>
      </c>
      <c r="D14" s="1669"/>
      <c r="E14" s="785">
        <f>IF(E17="","",E15+E16)</f>
        <v>0</v>
      </c>
      <c r="F14" t="s">
        <v>2623</v>
      </c>
      <c r="G14" s="787"/>
    </row>
    <row r="15" spans="1:15" s="525" customFormat="1" ht="20.100000000000001" customHeight="1">
      <c r="A15" s="453"/>
      <c r="C15" s="1670" t="s">
        <v>2747</v>
      </c>
      <c r="D15" s="1671"/>
      <c r="E15" s="785">
        <f>IF(E22="",0,E22*IF(C6=$J$6,60000,IF(C6=$K$6,50000,IF(C6=$L$6,50000,IF(C6=$M$6,50000,IF(C6=$N$6,40000,IF(C6=$O$6,40000))))))+100000)</f>
        <v>0</v>
      </c>
      <c r="F15" t="s">
        <v>2623</v>
      </c>
      <c r="G15" s="787"/>
    </row>
    <row r="16" spans="1:15" s="525" customFormat="1" ht="20.100000000000001" customHeight="1">
      <c r="A16" s="453"/>
      <c r="C16" s="1670" t="s">
        <v>2748</v>
      </c>
      <c r="D16" s="1671"/>
      <c r="E16" s="785">
        <f>IF(E26="補助対象外",0,IF(E28="",0,IF(E24="産業用",E30*30000,IF(E24="住宅用",E28*20000))+100000))</f>
        <v>0</v>
      </c>
      <c r="F16" t="s">
        <v>2623</v>
      </c>
      <c r="G16" s="787"/>
    </row>
    <row r="17" spans="1:13" s="525" customFormat="1" ht="20.100000000000001" customHeight="1">
      <c r="A17" s="453"/>
      <c r="C17" s="1670" t="s">
        <v>2749</v>
      </c>
      <c r="D17" s="1671"/>
      <c r="E17" s="789">
        <v>0</v>
      </c>
      <c r="F17" t="s">
        <v>2623</v>
      </c>
      <c r="G17" s="787" t="s">
        <v>2935</v>
      </c>
    </row>
    <row r="18" spans="1:13" s="525" customFormat="1" ht="20.100000000000001" customHeight="1">
      <c r="A18" s="453"/>
      <c r="C18" s="1668" t="s">
        <v>2750</v>
      </c>
      <c r="D18" s="1669"/>
      <c r="E18" s="783">
        <f>MIN(E12,E14)</f>
        <v>0</v>
      </c>
      <c r="F18" t="s">
        <v>2623</v>
      </c>
      <c r="G18" s="787" t="s">
        <v>2753</v>
      </c>
    </row>
    <row r="19" spans="1:13" s="525" customFormat="1" ht="20.100000000000001" customHeight="1">
      <c r="A19" s="453"/>
      <c r="C19" s="1668" t="s">
        <v>2751</v>
      </c>
      <c r="D19" s="1669"/>
      <c r="E19" s="783">
        <f>MIN(E11,E18)</f>
        <v>0</v>
      </c>
      <c r="F19" t="s">
        <v>2623</v>
      </c>
      <c r="G19" s="787" t="s">
        <v>2754</v>
      </c>
    </row>
    <row r="20" spans="1:13" s="525" customFormat="1" ht="20.100000000000001" customHeight="1">
      <c r="A20" s="453"/>
      <c r="C20" s="1668" t="s">
        <v>2752</v>
      </c>
      <c r="D20" s="1669"/>
      <c r="E20" s="783">
        <f>MIN(ROUNDDOWN(E19,-3),120000000)</f>
        <v>0</v>
      </c>
      <c r="F20" t="s">
        <v>2623</v>
      </c>
      <c r="G20" s="787" t="s">
        <v>2755</v>
      </c>
    </row>
    <row r="21" spans="1:13" ht="20.100000000000001" customHeight="1">
      <c r="B21" s="755"/>
      <c r="C21" s="770"/>
      <c r="D21" s="761"/>
      <c r="E21" s="761"/>
      <c r="F21" s="755"/>
      <c r="G21" s="755"/>
    </row>
    <row r="22" spans="1:13" ht="20.100000000000001" customHeight="1" thickBot="1">
      <c r="B22" s="1673" t="s">
        <v>2739</v>
      </c>
      <c r="C22" s="1673"/>
      <c r="D22" s="768"/>
      <c r="E22" s="782" t="str">
        <f>IF(C6="","",ROUNDDOWN(MIN('B-1 別紙1 '!G71,'B-1 別紙1 '!G72),0))</f>
        <v/>
      </c>
      <c r="F22" s="769" t="s">
        <v>55</v>
      </c>
      <c r="G22" s="754"/>
      <c r="H22" s="455"/>
      <c r="K22" s="758"/>
      <c r="L22" s="758"/>
      <c r="M22" s="758"/>
    </row>
    <row r="23" spans="1:13" ht="20.100000000000001" customHeight="1">
      <c r="B23" s="768"/>
      <c r="C23" s="768"/>
      <c r="D23" s="768"/>
      <c r="E23" s="754"/>
      <c r="F23" s="754"/>
      <c r="G23" s="754"/>
      <c r="H23" s="451"/>
      <c r="K23" s="758"/>
      <c r="L23" s="758"/>
      <c r="M23" s="758"/>
    </row>
    <row r="24" spans="1:13" ht="20.100000000000001" customHeight="1" thickBot="1">
      <c r="B24" s="1672" t="s">
        <v>2738</v>
      </c>
      <c r="C24" s="1672"/>
      <c r="D24" s="774"/>
      <c r="E24" s="775" t="str">
        <f>IF('B-1 別紙1 '!G74="","",'B-2 別添1 '!R102)</f>
        <v/>
      </c>
      <c r="F24" s="776"/>
      <c r="G24" s="755"/>
      <c r="H24" s="451"/>
      <c r="I24" s="760"/>
    </row>
    <row r="25" spans="1:13" ht="20.100000000000001" customHeight="1">
      <c r="B25" s="774"/>
      <c r="C25" s="774"/>
      <c r="D25" s="774"/>
      <c r="E25" s="777"/>
      <c r="F25" s="776"/>
      <c r="G25" s="755"/>
      <c r="H25" s="451"/>
      <c r="I25" s="760"/>
    </row>
    <row r="26" spans="1:13" ht="20.100000000000001" customHeight="1" thickBot="1">
      <c r="B26" s="774"/>
      <c r="C26" s="774" t="s">
        <v>2725</v>
      </c>
      <c r="D26" s="774"/>
      <c r="E26" s="775" t="str">
        <f>IF(E24="","",'B-2 別添1 '!R92)</f>
        <v/>
      </c>
      <c r="F26" s="617"/>
      <c r="G26"/>
      <c r="H26"/>
      <c r="I26" s="760"/>
    </row>
    <row r="27" spans="1:13" ht="20.100000000000001" customHeight="1">
      <c r="B27" s="774"/>
      <c r="C27" s="774"/>
      <c r="D27" s="774"/>
      <c r="E27" s="778"/>
      <c r="F27" s="778"/>
      <c r="G27" s="754"/>
      <c r="H27" s="455"/>
      <c r="I27" s="760"/>
      <c r="K27" s="758"/>
      <c r="L27" s="758"/>
      <c r="M27" s="758"/>
    </row>
    <row r="28" spans="1:13" ht="20.100000000000001" customHeight="1" thickBot="1">
      <c r="B28" s="1672" t="s">
        <v>2737</v>
      </c>
      <c r="C28" s="1672"/>
      <c r="D28" s="774"/>
      <c r="E28" s="780" t="str">
        <f>IF(E24="","",ROUNDDOWN('B-2 別添1 '!R94,1))</f>
        <v/>
      </c>
      <c r="F28" s="776" t="s">
        <v>56</v>
      </c>
      <c r="G28" s="754"/>
      <c r="H28" s="456"/>
      <c r="K28" s="758"/>
      <c r="L28" s="758"/>
      <c r="M28" s="758"/>
    </row>
    <row r="29" spans="1:13" ht="20.100000000000001" customHeight="1">
      <c r="B29" s="774"/>
      <c r="C29" s="774"/>
      <c r="D29" s="774"/>
      <c r="E29" s="781"/>
      <c r="F29" s="776"/>
      <c r="G29" s="754"/>
      <c r="H29" s="456"/>
      <c r="K29" s="758"/>
      <c r="L29" s="758"/>
      <c r="M29" s="758"/>
    </row>
    <row r="30" spans="1:13" ht="20.100000000000001" customHeight="1" thickBot="1">
      <c r="B30" s="1672" t="s">
        <v>2736</v>
      </c>
      <c r="C30" s="1672"/>
      <c r="D30" s="774"/>
      <c r="E30" s="780" t="str">
        <f>IF(E24="","",ROUNDDOWN('B-2 別添1 '!R98,1))</f>
        <v/>
      </c>
      <c r="F30" s="776" t="s">
        <v>55</v>
      </c>
      <c r="G30" s="754"/>
      <c r="H30" s="456"/>
      <c r="I30" s="760"/>
      <c r="M30" s="758"/>
    </row>
    <row r="31" spans="1:13" ht="20.100000000000001" customHeight="1">
      <c r="B31" s="770"/>
      <c r="C31" s="770"/>
      <c r="D31" s="770"/>
      <c r="E31" s="755"/>
      <c r="F31" s="755"/>
      <c r="G31" s="755"/>
    </row>
    <row r="32" spans="1:13" ht="33" customHeight="1" thickBot="1">
      <c r="B32" s="1667" t="s">
        <v>54</v>
      </c>
      <c r="C32" s="1667"/>
      <c r="D32" s="771"/>
      <c r="E32" s="756" t="str">
        <f>'C-4'!$V$6</f>
        <v>消費税抜き</v>
      </c>
      <c r="F32" s="772"/>
      <c r="G32" s="754"/>
      <c r="H32" s="455"/>
      <c r="K32" s="758"/>
      <c r="L32" s="758"/>
      <c r="M32" s="758"/>
    </row>
    <row r="33" spans="2:13" ht="24">
      <c r="B33" s="788"/>
      <c r="C33"/>
      <c r="D33"/>
      <c r="E33"/>
      <c r="F33"/>
      <c r="G33"/>
      <c r="H33" s="455"/>
      <c r="K33" s="758"/>
      <c r="L33" s="758"/>
      <c r="M33" s="758"/>
    </row>
    <row r="34" spans="2:13" ht="20.100000000000001" customHeight="1">
      <c r="B34" s="773" t="s">
        <v>52</v>
      </c>
      <c r="C34" s="755"/>
      <c r="D34" s="525"/>
      <c r="E34" s="525"/>
      <c r="F34" s="755"/>
      <c r="G34" s="755"/>
    </row>
    <row r="35" spans="2:13" ht="15.75" customHeight="1">
      <c r="B35" s="755"/>
      <c r="C35" s="755"/>
      <c r="D35" s="755"/>
      <c r="E35" s="525"/>
      <c r="F35" s="755"/>
      <c r="G35" s="755"/>
    </row>
    <row r="36" spans="2:13">
      <c r="D36" s="525"/>
      <c r="E36" s="525"/>
    </row>
    <row r="37" spans="2:13">
      <c r="D37" s="525"/>
      <c r="E37" s="525"/>
    </row>
    <row r="38" spans="2:13" hidden="1">
      <c r="D38" s="525"/>
      <c r="E38" s="525"/>
    </row>
    <row r="39" spans="2:13" ht="19.5" hidden="1">
      <c r="D39" s="452"/>
      <c r="E39" s="525"/>
    </row>
    <row r="40" spans="2:13" hidden="1">
      <c r="D40" s="525"/>
      <c r="E40" s="525"/>
    </row>
  </sheetData>
  <mergeCells count="19">
    <mergeCell ref="B2:G2"/>
    <mergeCell ref="C4:F4"/>
    <mergeCell ref="C9:D9"/>
    <mergeCell ref="C10:D10"/>
    <mergeCell ref="C11:D11"/>
    <mergeCell ref="B32:C32"/>
    <mergeCell ref="C12:D12"/>
    <mergeCell ref="C13:D13"/>
    <mergeCell ref="C14:D14"/>
    <mergeCell ref="C15:D15"/>
    <mergeCell ref="C16:D16"/>
    <mergeCell ref="C17:D17"/>
    <mergeCell ref="B28:C28"/>
    <mergeCell ref="B30:C30"/>
    <mergeCell ref="C18:D18"/>
    <mergeCell ref="C19:D19"/>
    <mergeCell ref="C20:D20"/>
    <mergeCell ref="B22:C22"/>
    <mergeCell ref="B24:C24"/>
  </mergeCells>
  <phoneticPr fontId="13"/>
  <conditionalFormatting sqref="E17">
    <cfRule type="containsBlanks" dxfId="74" priority="1">
      <formula>LEN(TRIM(E17))=0</formula>
    </cfRule>
  </conditionalFormatting>
  <pageMargins left="0.70866141732283472" right="0.51181102362204722" top="0.55118110236220474" bottom="0.55118110236220474" header="0.31496062992125984" footer="0.31496062992125984"/>
  <pageSetup paperSize="9" scale="89"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A1:AM64"/>
  <sheetViews>
    <sheetView showGridLines="0" view="pageBreakPreview" zoomScaleNormal="70" zoomScaleSheetLayoutView="100" workbookViewId="0">
      <pane ySplit="7" topLeftCell="A8" activePane="bottomLeft" state="frozen"/>
      <selection pane="bottomLeft"/>
    </sheetView>
  </sheetViews>
  <sheetFormatPr defaultColWidth="0" defaultRowHeight="18.75"/>
  <cols>
    <col min="1" max="1" width="4.7109375" style="1" customWidth="1"/>
    <col min="2" max="2" width="7.7109375" style="2" customWidth="1"/>
    <col min="3" max="4" width="21" style="1" customWidth="1"/>
    <col min="5" max="5" width="5.7109375" style="2" customWidth="1"/>
    <col min="6" max="6" width="13.7109375" style="1" customWidth="1"/>
    <col min="7" max="7" width="13.7109375" style="11" customWidth="1"/>
    <col min="8" max="8" width="7.85546875" style="1" customWidth="1"/>
    <col min="9" max="20" width="9.7109375" style="9" customWidth="1"/>
    <col min="21" max="22" width="13.7109375" style="9" customWidth="1"/>
    <col min="23" max="23" width="13.7109375" style="10" customWidth="1"/>
    <col min="24" max="24" width="11.28515625" style="26" customWidth="1"/>
    <col min="25" max="39" width="9.140625" style="1" customWidth="1"/>
    <col min="40" max="16384" width="9.140625" style="1" hidden="1"/>
  </cols>
  <sheetData>
    <row r="1" spans="1:24" s="291" customFormat="1">
      <c r="A1" s="290"/>
      <c r="G1" s="292"/>
      <c r="I1" s="293"/>
      <c r="J1" s="293"/>
      <c r="K1" s="293"/>
      <c r="L1" s="293"/>
      <c r="M1" s="293"/>
      <c r="N1" s="293"/>
      <c r="O1" s="293"/>
      <c r="P1" s="293"/>
      <c r="Q1" s="293"/>
      <c r="R1" s="293"/>
      <c r="S1" s="293"/>
      <c r="T1" s="293"/>
      <c r="U1" s="293"/>
      <c r="V1" s="293"/>
      <c r="W1" s="292"/>
      <c r="X1" s="294"/>
    </row>
    <row r="2" spans="1:24" s="291" customFormat="1" ht="30.75" thickBot="1">
      <c r="A2" s="290"/>
      <c r="B2" s="295" t="s">
        <v>53</v>
      </c>
      <c r="G2" s="292"/>
      <c r="I2" s="293"/>
      <c r="J2" s="293"/>
      <c r="K2" s="296"/>
      <c r="L2" s="297"/>
      <c r="M2" s="297"/>
      <c r="N2" s="297"/>
      <c r="O2" s="298"/>
      <c r="P2" s="299" t="s">
        <v>2560</v>
      </c>
      <c r="Q2" s="1676" t="str">
        <f>IF('A-2'!D8="","",'A-2'!D8)</f>
        <v/>
      </c>
      <c r="R2" s="1676"/>
      <c r="S2" s="1676"/>
      <c r="T2" s="1676"/>
      <c r="U2" s="1676"/>
      <c r="V2" s="1676"/>
      <c r="W2" s="1676"/>
      <c r="X2" s="294"/>
    </row>
    <row r="3" spans="1:24" s="291" customFormat="1" ht="25.5" customHeight="1">
      <c r="A3" s="290"/>
      <c r="G3" s="292"/>
      <c r="I3" s="293"/>
      <c r="J3" s="293"/>
      <c r="K3" s="300"/>
      <c r="L3" s="300"/>
      <c r="M3" s="300"/>
      <c r="N3" s="300"/>
      <c r="O3" s="300"/>
      <c r="P3" s="300"/>
      <c r="Q3" s="293"/>
      <c r="R3" s="293"/>
      <c r="S3" s="293"/>
      <c r="T3" s="293"/>
      <c r="U3" s="293"/>
      <c r="V3" s="293"/>
      <c r="W3" s="292"/>
      <c r="X3" s="294"/>
    </row>
    <row r="4" spans="1:24" s="106" customFormat="1" ht="24.75" customHeight="1">
      <c r="B4" s="1688" t="s">
        <v>24</v>
      </c>
      <c r="C4" s="1689"/>
      <c r="D4" s="1689"/>
      <c r="E4" s="1689"/>
      <c r="F4" s="1689"/>
      <c r="G4" s="1689"/>
      <c r="H4" s="1690"/>
      <c r="I4" s="1685" t="s">
        <v>2</v>
      </c>
      <c r="J4" s="1686"/>
      <c r="K4" s="1686"/>
      <c r="L4" s="1686"/>
      <c r="M4" s="1686"/>
      <c r="N4" s="1686"/>
      <c r="O4" s="1686"/>
      <c r="P4" s="1686"/>
      <c r="Q4" s="1686"/>
      <c r="R4" s="1686"/>
      <c r="S4" s="1686"/>
      <c r="T4" s="1686"/>
      <c r="U4" s="1687"/>
      <c r="V4" s="1691" t="s">
        <v>42</v>
      </c>
      <c r="W4" s="1694" t="s">
        <v>49</v>
      </c>
      <c r="X4" s="1677" t="s">
        <v>50</v>
      </c>
    </row>
    <row r="5" spans="1:24" s="106" customFormat="1" ht="26.25" customHeight="1">
      <c r="B5" s="1697" t="s">
        <v>25</v>
      </c>
      <c r="C5" s="1697" t="s">
        <v>3</v>
      </c>
      <c r="D5" s="1688" t="s">
        <v>4</v>
      </c>
      <c r="E5" s="1689"/>
      <c r="F5" s="1689"/>
      <c r="G5" s="1689"/>
      <c r="H5" s="1690"/>
      <c r="I5" s="1685" t="s">
        <v>5</v>
      </c>
      <c r="J5" s="1686"/>
      <c r="K5" s="1686"/>
      <c r="L5" s="1686"/>
      <c r="M5" s="1686"/>
      <c r="N5" s="1686"/>
      <c r="O5" s="1686"/>
      <c r="P5" s="1686"/>
      <c r="Q5" s="1687"/>
      <c r="R5" s="301" t="s">
        <v>6</v>
      </c>
      <c r="S5" s="301" t="s">
        <v>7</v>
      </c>
      <c r="T5" s="301" t="s">
        <v>8</v>
      </c>
      <c r="U5" s="1679" t="s">
        <v>41</v>
      </c>
      <c r="V5" s="1692"/>
      <c r="W5" s="1695"/>
      <c r="X5" s="1678"/>
    </row>
    <row r="6" spans="1:24" s="15" customFormat="1" ht="55.5" customHeight="1">
      <c r="B6" s="1698"/>
      <c r="C6" s="1698"/>
      <c r="D6" s="1706" t="s">
        <v>2717</v>
      </c>
      <c r="E6" s="1706" t="s">
        <v>38</v>
      </c>
      <c r="F6" s="1706" t="s">
        <v>39</v>
      </c>
      <c r="G6" s="1681" t="s">
        <v>40</v>
      </c>
      <c r="H6" s="1683" t="s">
        <v>66</v>
      </c>
      <c r="I6" s="1685" t="s">
        <v>9</v>
      </c>
      <c r="J6" s="1686"/>
      <c r="K6" s="1686"/>
      <c r="L6" s="1686"/>
      <c r="M6" s="1686"/>
      <c r="N6" s="1687"/>
      <c r="O6" s="1679" t="s">
        <v>26</v>
      </c>
      <c r="P6" s="1679" t="s">
        <v>10</v>
      </c>
      <c r="Q6" s="1679" t="s">
        <v>11</v>
      </c>
      <c r="R6" s="1700" t="s">
        <v>6</v>
      </c>
      <c r="S6" s="1700" t="s">
        <v>7</v>
      </c>
      <c r="T6" s="1700" t="s">
        <v>8</v>
      </c>
      <c r="U6" s="1702"/>
      <c r="V6" s="1692"/>
      <c r="W6" s="1695"/>
      <c r="X6" s="1678"/>
    </row>
    <row r="7" spans="1:24" s="15" customFormat="1" ht="37.5">
      <c r="B7" s="1699"/>
      <c r="C7" s="1699"/>
      <c r="D7" s="1707"/>
      <c r="E7" s="1708"/>
      <c r="F7" s="1707"/>
      <c r="G7" s="1682"/>
      <c r="H7" s="1684"/>
      <c r="I7" s="301" t="s">
        <v>12</v>
      </c>
      <c r="J7" s="301" t="s">
        <v>13</v>
      </c>
      <c r="K7" s="302" t="s">
        <v>14</v>
      </c>
      <c r="L7" s="302" t="s">
        <v>15</v>
      </c>
      <c r="M7" s="302" t="s">
        <v>16</v>
      </c>
      <c r="N7" s="302" t="s">
        <v>17</v>
      </c>
      <c r="O7" s="1680"/>
      <c r="P7" s="1680"/>
      <c r="Q7" s="1680"/>
      <c r="R7" s="1701"/>
      <c r="S7" s="1701"/>
      <c r="T7" s="1701"/>
      <c r="U7" s="1680"/>
      <c r="V7" s="1693"/>
      <c r="W7" s="1696"/>
      <c r="X7" s="1678"/>
    </row>
    <row r="8" spans="1:24">
      <c r="B8" s="6">
        <v>1</v>
      </c>
      <c r="C8" s="619"/>
      <c r="D8" s="618"/>
      <c r="E8" s="108"/>
      <c r="F8" s="109"/>
      <c r="G8" s="149">
        <f>ROUNDDOWN(E8*F8,0)</f>
        <v>0</v>
      </c>
      <c r="H8" s="110"/>
      <c r="I8" s="439"/>
      <c r="J8" s="439"/>
      <c r="K8" s="439"/>
      <c r="L8" s="440"/>
      <c r="M8" s="440"/>
      <c r="N8" s="440"/>
      <c r="O8" s="439"/>
      <c r="P8" s="439"/>
      <c r="Q8" s="439"/>
      <c r="R8" s="439"/>
      <c r="S8" s="439"/>
      <c r="T8" s="439"/>
      <c r="U8" s="19">
        <f>SUM(I8:T8)</f>
        <v>0</v>
      </c>
      <c r="V8" s="19"/>
      <c r="W8" s="19">
        <f>SUM(U8,V8)</f>
        <v>0</v>
      </c>
      <c r="X8" s="27" t="str">
        <f t="shared" ref="X8:X21" si="0">IF(G8=W8,"○","×")</f>
        <v>○</v>
      </c>
    </row>
    <row r="9" spans="1:24">
      <c r="B9" s="6">
        <v>2</v>
      </c>
      <c r="C9" s="619"/>
      <c r="D9" s="618"/>
      <c r="E9" s="111"/>
      <c r="F9" s="112"/>
      <c r="G9" s="149">
        <f t="shared" ref="G9:G47" si="1">ROUNDDOWN(E9*F9,0)</f>
        <v>0</v>
      </c>
      <c r="H9" s="110"/>
      <c r="I9" s="439"/>
      <c r="J9" s="439"/>
      <c r="K9" s="439"/>
      <c r="L9" s="440"/>
      <c r="M9" s="440"/>
      <c r="N9" s="440"/>
      <c r="O9" s="439"/>
      <c r="P9" s="439"/>
      <c r="Q9" s="439"/>
      <c r="R9" s="439"/>
      <c r="S9" s="439"/>
      <c r="T9" s="439"/>
      <c r="U9" s="19">
        <f t="shared" ref="U9:U21" si="2">SUM(I9:T9)</f>
        <v>0</v>
      </c>
      <c r="V9" s="19"/>
      <c r="W9" s="19">
        <f t="shared" ref="W9:W21" si="3">SUM(U9,V9)</f>
        <v>0</v>
      </c>
      <c r="X9" s="27" t="str">
        <f t="shared" si="0"/>
        <v>○</v>
      </c>
    </row>
    <row r="10" spans="1:24">
      <c r="B10" s="6">
        <v>3</v>
      </c>
      <c r="C10" s="619"/>
      <c r="D10" s="618"/>
      <c r="E10" s="111"/>
      <c r="F10" s="112"/>
      <c r="G10" s="149">
        <f t="shared" si="1"/>
        <v>0</v>
      </c>
      <c r="H10" s="110"/>
      <c r="I10" s="439"/>
      <c r="J10" s="439"/>
      <c r="K10" s="439"/>
      <c r="L10" s="440"/>
      <c r="M10" s="440"/>
      <c r="N10" s="440"/>
      <c r="O10" s="439"/>
      <c r="P10" s="439"/>
      <c r="Q10" s="439"/>
      <c r="R10" s="439"/>
      <c r="S10" s="439"/>
      <c r="T10" s="439"/>
      <c r="U10" s="19">
        <f t="shared" si="2"/>
        <v>0</v>
      </c>
      <c r="V10" s="19"/>
      <c r="W10" s="19">
        <f t="shared" si="3"/>
        <v>0</v>
      </c>
      <c r="X10" s="27" t="str">
        <f t="shared" si="0"/>
        <v>○</v>
      </c>
    </row>
    <row r="11" spans="1:24">
      <c r="B11" s="6">
        <v>4</v>
      </c>
      <c r="C11" s="619"/>
      <c r="D11" s="618"/>
      <c r="E11" s="111"/>
      <c r="F11" s="112"/>
      <c r="G11" s="149">
        <f t="shared" si="1"/>
        <v>0</v>
      </c>
      <c r="H11" s="110"/>
      <c r="I11" s="439"/>
      <c r="J11" s="439"/>
      <c r="K11" s="439"/>
      <c r="L11" s="440"/>
      <c r="M11" s="440"/>
      <c r="N11" s="440"/>
      <c r="O11" s="439"/>
      <c r="P11" s="439"/>
      <c r="Q11" s="439"/>
      <c r="R11" s="439"/>
      <c r="S11" s="439"/>
      <c r="T11" s="439"/>
      <c r="U11" s="19">
        <f t="shared" si="2"/>
        <v>0</v>
      </c>
      <c r="V11" s="19"/>
      <c r="W11" s="19">
        <f t="shared" si="3"/>
        <v>0</v>
      </c>
      <c r="X11" s="27" t="str">
        <f t="shared" si="0"/>
        <v>○</v>
      </c>
    </row>
    <row r="12" spans="1:24">
      <c r="B12" s="6">
        <v>5</v>
      </c>
      <c r="C12" s="619"/>
      <c r="D12" s="618"/>
      <c r="E12" s="111"/>
      <c r="F12" s="112"/>
      <c r="G12" s="149">
        <f t="shared" si="1"/>
        <v>0</v>
      </c>
      <c r="H12" s="110"/>
      <c r="I12" s="439"/>
      <c r="J12" s="439"/>
      <c r="K12" s="439"/>
      <c r="L12" s="440"/>
      <c r="M12" s="440"/>
      <c r="N12" s="440"/>
      <c r="O12" s="439"/>
      <c r="P12" s="439"/>
      <c r="Q12" s="439"/>
      <c r="R12" s="439"/>
      <c r="S12" s="439"/>
      <c r="T12" s="439"/>
      <c r="U12" s="19">
        <f t="shared" si="2"/>
        <v>0</v>
      </c>
      <c r="V12" s="19"/>
      <c r="W12" s="19">
        <f t="shared" si="3"/>
        <v>0</v>
      </c>
      <c r="X12" s="27" t="str">
        <f t="shared" si="0"/>
        <v>○</v>
      </c>
    </row>
    <row r="13" spans="1:24">
      <c r="B13" s="6">
        <v>6</v>
      </c>
      <c r="C13" s="619"/>
      <c r="D13" s="618"/>
      <c r="E13" s="111"/>
      <c r="F13" s="112"/>
      <c r="G13" s="149">
        <f t="shared" si="1"/>
        <v>0</v>
      </c>
      <c r="H13" s="110"/>
      <c r="I13" s="439"/>
      <c r="J13" s="439"/>
      <c r="K13" s="439"/>
      <c r="L13" s="440"/>
      <c r="M13" s="440"/>
      <c r="N13" s="440"/>
      <c r="O13" s="439"/>
      <c r="P13" s="439"/>
      <c r="Q13" s="439"/>
      <c r="R13" s="439"/>
      <c r="S13" s="439"/>
      <c r="T13" s="439"/>
      <c r="U13" s="19">
        <f t="shared" si="2"/>
        <v>0</v>
      </c>
      <c r="V13" s="19"/>
      <c r="W13" s="19">
        <f t="shared" si="3"/>
        <v>0</v>
      </c>
      <c r="X13" s="27" t="str">
        <f t="shared" si="0"/>
        <v>○</v>
      </c>
    </row>
    <row r="14" spans="1:24">
      <c r="B14" s="6">
        <v>7</v>
      </c>
      <c r="C14" s="619"/>
      <c r="D14" s="618"/>
      <c r="E14" s="111"/>
      <c r="F14" s="112"/>
      <c r="G14" s="149">
        <f t="shared" si="1"/>
        <v>0</v>
      </c>
      <c r="H14" s="110"/>
      <c r="I14" s="439"/>
      <c r="J14" s="439"/>
      <c r="K14" s="439"/>
      <c r="L14" s="440"/>
      <c r="M14" s="440"/>
      <c r="N14" s="440"/>
      <c r="O14" s="439"/>
      <c r="P14" s="439"/>
      <c r="Q14" s="439"/>
      <c r="R14" s="439"/>
      <c r="S14" s="439"/>
      <c r="T14" s="439"/>
      <c r="U14" s="19">
        <f t="shared" si="2"/>
        <v>0</v>
      </c>
      <c r="V14" s="19"/>
      <c r="W14" s="19">
        <f t="shared" si="3"/>
        <v>0</v>
      </c>
      <c r="X14" s="27" t="str">
        <f t="shared" si="0"/>
        <v>○</v>
      </c>
    </row>
    <row r="15" spans="1:24">
      <c r="B15" s="6">
        <v>8</v>
      </c>
      <c r="C15" s="619"/>
      <c r="D15" s="618"/>
      <c r="E15" s="111"/>
      <c r="F15" s="112"/>
      <c r="G15" s="149">
        <f t="shared" si="1"/>
        <v>0</v>
      </c>
      <c r="H15" s="110"/>
      <c r="I15" s="439"/>
      <c r="J15" s="439"/>
      <c r="K15" s="439"/>
      <c r="L15" s="440"/>
      <c r="M15" s="440"/>
      <c r="N15" s="440"/>
      <c r="O15" s="439"/>
      <c r="P15" s="439"/>
      <c r="Q15" s="439"/>
      <c r="R15" s="439"/>
      <c r="S15" s="439"/>
      <c r="T15" s="439"/>
      <c r="U15" s="19">
        <f>SUM(I15:T15)</f>
        <v>0</v>
      </c>
      <c r="V15" s="19"/>
      <c r="W15" s="19">
        <f>SUM(U15,V15)</f>
        <v>0</v>
      </c>
      <c r="X15" s="27" t="str">
        <f t="shared" si="0"/>
        <v>○</v>
      </c>
    </row>
    <row r="16" spans="1:24">
      <c r="B16" s="6">
        <v>9</v>
      </c>
      <c r="C16" s="619"/>
      <c r="D16" s="618"/>
      <c r="E16" s="111"/>
      <c r="F16" s="112"/>
      <c r="G16" s="149">
        <f t="shared" si="1"/>
        <v>0</v>
      </c>
      <c r="H16" s="110"/>
      <c r="I16" s="439"/>
      <c r="J16" s="439"/>
      <c r="K16" s="439"/>
      <c r="L16" s="440"/>
      <c r="M16" s="440"/>
      <c r="N16" s="440"/>
      <c r="O16" s="439"/>
      <c r="P16" s="439"/>
      <c r="Q16" s="439"/>
      <c r="R16" s="439"/>
      <c r="S16" s="439"/>
      <c r="T16" s="439"/>
      <c r="U16" s="19">
        <f t="shared" si="2"/>
        <v>0</v>
      </c>
      <c r="V16" s="19"/>
      <c r="W16" s="19">
        <f t="shared" si="3"/>
        <v>0</v>
      </c>
      <c r="X16" s="27" t="str">
        <f t="shared" si="0"/>
        <v>○</v>
      </c>
    </row>
    <row r="17" spans="2:24">
      <c r="B17" s="6">
        <v>10</v>
      </c>
      <c r="C17" s="619"/>
      <c r="D17" s="618"/>
      <c r="E17" s="111"/>
      <c r="F17" s="112"/>
      <c r="G17" s="149">
        <f t="shared" si="1"/>
        <v>0</v>
      </c>
      <c r="H17" s="110"/>
      <c r="I17" s="439"/>
      <c r="J17" s="439"/>
      <c r="K17" s="439"/>
      <c r="L17" s="440"/>
      <c r="M17" s="440"/>
      <c r="N17" s="440"/>
      <c r="O17" s="439"/>
      <c r="P17" s="439"/>
      <c r="Q17" s="439"/>
      <c r="R17" s="439"/>
      <c r="S17" s="439"/>
      <c r="T17" s="439"/>
      <c r="U17" s="19">
        <f t="shared" si="2"/>
        <v>0</v>
      </c>
      <c r="V17" s="19"/>
      <c r="W17" s="19">
        <f t="shared" si="3"/>
        <v>0</v>
      </c>
      <c r="X17" s="27" t="str">
        <f t="shared" si="0"/>
        <v>○</v>
      </c>
    </row>
    <row r="18" spans="2:24">
      <c r="B18" s="6">
        <v>11</v>
      </c>
      <c r="C18" s="619"/>
      <c r="D18" s="618"/>
      <c r="E18" s="111"/>
      <c r="F18" s="112"/>
      <c r="G18" s="149">
        <f t="shared" si="1"/>
        <v>0</v>
      </c>
      <c r="H18" s="110"/>
      <c r="I18" s="439"/>
      <c r="J18" s="439"/>
      <c r="K18" s="439"/>
      <c r="L18" s="440"/>
      <c r="M18" s="440"/>
      <c r="N18" s="440"/>
      <c r="O18" s="439"/>
      <c r="P18" s="439"/>
      <c r="Q18" s="439"/>
      <c r="R18" s="439"/>
      <c r="S18" s="439"/>
      <c r="T18" s="439"/>
      <c r="U18" s="19">
        <f t="shared" si="2"/>
        <v>0</v>
      </c>
      <c r="V18" s="19"/>
      <c r="W18" s="19">
        <f>SUM(U18,V18)</f>
        <v>0</v>
      </c>
      <c r="X18" s="27" t="str">
        <f t="shared" si="0"/>
        <v>○</v>
      </c>
    </row>
    <row r="19" spans="2:24">
      <c r="B19" s="6">
        <v>12</v>
      </c>
      <c r="C19" s="619"/>
      <c r="D19" s="618"/>
      <c r="E19" s="111"/>
      <c r="F19" s="112"/>
      <c r="G19" s="149">
        <f>ROUNDDOWN(E19*F19,0)</f>
        <v>0</v>
      </c>
      <c r="H19" s="110"/>
      <c r="I19" s="439"/>
      <c r="J19" s="439"/>
      <c r="K19" s="439"/>
      <c r="L19" s="440"/>
      <c r="M19" s="440"/>
      <c r="N19" s="440"/>
      <c r="O19" s="439"/>
      <c r="P19" s="439"/>
      <c r="Q19" s="439"/>
      <c r="R19" s="439"/>
      <c r="S19" s="439"/>
      <c r="T19" s="439"/>
      <c r="U19" s="19">
        <f t="shared" si="2"/>
        <v>0</v>
      </c>
      <c r="V19" s="19"/>
      <c r="W19" s="19">
        <f t="shared" si="3"/>
        <v>0</v>
      </c>
      <c r="X19" s="27" t="str">
        <f t="shared" si="0"/>
        <v>○</v>
      </c>
    </row>
    <row r="20" spans="2:24">
      <c r="B20" s="6">
        <v>13</v>
      </c>
      <c r="C20" s="619"/>
      <c r="D20" s="618"/>
      <c r="E20" s="111"/>
      <c r="F20" s="112"/>
      <c r="G20" s="149">
        <f>ROUNDDOWN(E20*F20,0)</f>
        <v>0</v>
      </c>
      <c r="H20" s="110"/>
      <c r="I20" s="439"/>
      <c r="J20" s="439"/>
      <c r="K20" s="439"/>
      <c r="L20" s="440"/>
      <c r="M20" s="440"/>
      <c r="N20" s="440"/>
      <c r="O20" s="439"/>
      <c r="P20" s="439"/>
      <c r="Q20" s="439"/>
      <c r="R20" s="439"/>
      <c r="S20" s="439"/>
      <c r="T20" s="439"/>
      <c r="U20" s="19">
        <f t="shared" si="2"/>
        <v>0</v>
      </c>
      <c r="V20" s="19"/>
      <c r="W20" s="19">
        <f t="shared" si="3"/>
        <v>0</v>
      </c>
      <c r="X20" s="27" t="str">
        <f t="shared" si="0"/>
        <v>○</v>
      </c>
    </row>
    <row r="21" spans="2:24">
      <c r="B21" s="6">
        <v>14</v>
      </c>
      <c r="C21" s="619"/>
      <c r="D21" s="618"/>
      <c r="E21" s="111"/>
      <c r="F21" s="112"/>
      <c r="G21" s="149">
        <f t="shared" si="1"/>
        <v>0</v>
      </c>
      <c r="H21" s="110"/>
      <c r="I21" s="439"/>
      <c r="J21" s="439"/>
      <c r="K21" s="439"/>
      <c r="L21" s="440"/>
      <c r="M21" s="440"/>
      <c r="N21" s="440"/>
      <c r="O21" s="439"/>
      <c r="P21" s="439"/>
      <c r="Q21" s="439"/>
      <c r="R21" s="439"/>
      <c r="S21" s="439"/>
      <c r="T21" s="439"/>
      <c r="U21" s="19">
        <f t="shared" si="2"/>
        <v>0</v>
      </c>
      <c r="V21" s="19"/>
      <c r="W21" s="19">
        <f t="shared" si="3"/>
        <v>0</v>
      </c>
      <c r="X21" s="27" t="str">
        <f t="shared" si="0"/>
        <v>○</v>
      </c>
    </row>
    <row r="22" spans="2:24">
      <c r="B22" s="6">
        <v>15</v>
      </c>
      <c r="C22" s="619"/>
      <c r="D22" s="618"/>
      <c r="E22" s="111"/>
      <c r="F22" s="112"/>
      <c r="G22" s="149">
        <f t="shared" si="1"/>
        <v>0</v>
      </c>
      <c r="H22" s="110"/>
      <c r="I22" s="439"/>
      <c r="J22" s="439"/>
      <c r="K22" s="439"/>
      <c r="L22" s="440"/>
      <c r="M22" s="440"/>
      <c r="N22" s="440"/>
      <c r="O22" s="439"/>
      <c r="P22" s="439"/>
      <c r="Q22" s="439"/>
      <c r="R22" s="439"/>
      <c r="S22" s="439"/>
      <c r="T22" s="439"/>
      <c r="U22" s="19">
        <f t="shared" ref="U22:U27" si="4">SUM(I22:T22)</f>
        <v>0</v>
      </c>
      <c r="V22" s="19"/>
      <c r="W22" s="19">
        <f t="shared" ref="W22:W27" si="5">SUM(U22,V22)</f>
        <v>0</v>
      </c>
      <c r="X22" s="28" t="str">
        <f t="shared" ref="X22:X27" si="6">IF(G22=W22,"○","×")</f>
        <v>○</v>
      </c>
    </row>
    <row r="23" spans="2:24">
      <c r="B23" s="6">
        <v>16</v>
      </c>
      <c r="C23" s="619"/>
      <c r="D23" s="618"/>
      <c r="E23" s="111"/>
      <c r="F23" s="112"/>
      <c r="G23" s="149">
        <f t="shared" si="1"/>
        <v>0</v>
      </c>
      <c r="H23" s="110"/>
      <c r="I23" s="439"/>
      <c r="J23" s="439"/>
      <c r="K23" s="439"/>
      <c r="L23" s="440"/>
      <c r="M23" s="440"/>
      <c r="N23" s="440"/>
      <c r="O23" s="439"/>
      <c r="P23" s="439"/>
      <c r="Q23" s="439"/>
      <c r="R23" s="439"/>
      <c r="S23" s="439"/>
      <c r="T23" s="439"/>
      <c r="U23" s="19">
        <f t="shared" si="4"/>
        <v>0</v>
      </c>
      <c r="V23" s="19"/>
      <c r="W23" s="19">
        <f t="shared" si="5"/>
        <v>0</v>
      </c>
      <c r="X23" s="28" t="str">
        <f t="shared" si="6"/>
        <v>○</v>
      </c>
    </row>
    <row r="24" spans="2:24">
      <c r="B24" s="6">
        <v>17</v>
      </c>
      <c r="C24" s="619"/>
      <c r="D24" s="618"/>
      <c r="E24" s="111"/>
      <c r="F24" s="112"/>
      <c r="G24" s="149">
        <f t="shared" si="1"/>
        <v>0</v>
      </c>
      <c r="H24" s="110"/>
      <c r="I24" s="439"/>
      <c r="J24" s="439"/>
      <c r="K24" s="439"/>
      <c r="L24" s="440"/>
      <c r="M24" s="440"/>
      <c r="N24" s="440"/>
      <c r="O24" s="439"/>
      <c r="P24" s="439"/>
      <c r="Q24" s="439"/>
      <c r="R24" s="439"/>
      <c r="S24" s="439"/>
      <c r="T24" s="439"/>
      <c r="U24" s="19">
        <f t="shared" si="4"/>
        <v>0</v>
      </c>
      <c r="V24" s="19"/>
      <c r="W24" s="19">
        <f t="shared" si="5"/>
        <v>0</v>
      </c>
      <c r="X24" s="28" t="str">
        <f t="shared" si="6"/>
        <v>○</v>
      </c>
    </row>
    <row r="25" spans="2:24">
      <c r="B25" s="6">
        <v>18</v>
      </c>
      <c r="C25" s="619"/>
      <c r="D25" s="618"/>
      <c r="E25" s="111"/>
      <c r="F25" s="112"/>
      <c r="G25" s="149">
        <f t="shared" si="1"/>
        <v>0</v>
      </c>
      <c r="H25" s="110"/>
      <c r="I25" s="439"/>
      <c r="J25" s="439"/>
      <c r="K25" s="439"/>
      <c r="L25" s="440"/>
      <c r="M25" s="440"/>
      <c r="N25" s="440"/>
      <c r="O25" s="439"/>
      <c r="P25" s="439"/>
      <c r="Q25" s="439"/>
      <c r="R25" s="439"/>
      <c r="S25" s="439"/>
      <c r="T25" s="439"/>
      <c r="U25" s="19">
        <f t="shared" si="4"/>
        <v>0</v>
      </c>
      <c r="V25" s="19"/>
      <c r="W25" s="19">
        <f t="shared" si="5"/>
        <v>0</v>
      </c>
      <c r="X25" s="28" t="str">
        <f t="shared" si="6"/>
        <v>○</v>
      </c>
    </row>
    <row r="26" spans="2:24">
      <c r="B26" s="6">
        <v>19</v>
      </c>
      <c r="C26" s="619"/>
      <c r="D26" s="618"/>
      <c r="E26" s="111"/>
      <c r="F26" s="112"/>
      <c r="G26" s="149">
        <f t="shared" si="1"/>
        <v>0</v>
      </c>
      <c r="H26" s="110"/>
      <c r="I26" s="439"/>
      <c r="J26" s="439"/>
      <c r="K26" s="439"/>
      <c r="L26" s="440"/>
      <c r="M26" s="440"/>
      <c r="N26" s="440"/>
      <c r="O26" s="439"/>
      <c r="P26" s="439"/>
      <c r="Q26" s="439"/>
      <c r="R26" s="439"/>
      <c r="S26" s="439"/>
      <c r="T26" s="439"/>
      <c r="U26" s="19">
        <f t="shared" si="4"/>
        <v>0</v>
      </c>
      <c r="V26" s="19"/>
      <c r="W26" s="19">
        <f t="shared" si="5"/>
        <v>0</v>
      </c>
      <c r="X26" s="28" t="str">
        <f>IF(G26=W26,"○","×")</f>
        <v>○</v>
      </c>
    </row>
    <row r="27" spans="2:24">
      <c r="B27" s="6">
        <v>20</v>
      </c>
      <c r="C27" s="619"/>
      <c r="D27" s="618"/>
      <c r="E27" s="111"/>
      <c r="F27" s="112"/>
      <c r="G27" s="149">
        <f t="shared" si="1"/>
        <v>0</v>
      </c>
      <c r="H27" s="110"/>
      <c r="I27" s="439"/>
      <c r="J27" s="439"/>
      <c r="K27" s="439"/>
      <c r="L27" s="440"/>
      <c r="M27" s="440"/>
      <c r="N27" s="440"/>
      <c r="O27" s="439"/>
      <c r="P27" s="439"/>
      <c r="Q27" s="439"/>
      <c r="R27" s="439"/>
      <c r="S27" s="439"/>
      <c r="T27" s="439"/>
      <c r="U27" s="19">
        <f t="shared" si="4"/>
        <v>0</v>
      </c>
      <c r="V27" s="19"/>
      <c r="W27" s="19">
        <f t="shared" si="5"/>
        <v>0</v>
      </c>
      <c r="X27" s="28" t="str">
        <f t="shared" si="6"/>
        <v>○</v>
      </c>
    </row>
    <row r="28" spans="2:24">
      <c r="B28" s="6">
        <v>21</v>
      </c>
      <c r="C28" s="619"/>
      <c r="D28" s="618"/>
      <c r="E28" s="111"/>
      <c r="F28" s="112"/>
      <c r="G28" s="149">
        <f t="shared" si="1"/>
        <v>0</v>
      </c>
      <c r="H28" s="110"/>
      <c r="I28" s="439"/>
      <c r="J28" s="439"/>
      <c r="K28" s="439"/>
      <c r="L28" s="440"/>
      <c r="M28" s="440"/>
      <c r="N28" s="440"/>
      <c r="O28" s="439"/>
      <c r="P28" s="439"/>
      <c r="Q28" s="439"/>
      <c r="R28" s="439"/>
      <c r="S28" s="439"/>
      <c r="T28" s="439"/>
      <c r="U28" s="19">
        <f t="shared" ref="U28:U36" si="7">SUM(I28:T28)</f>
        <v>0</v>
      </c>
      <c r="V28" s="19"/>
      <c r="W28" s="19">
        <f t="shared" ref="W28:W36" si="8">SUM(U28,V28)</f>
        <v>0</v>
      </c>
      <c r="X28" s="37" t="str">
        <f t="shared" ref="X28:X36" si="9">IF(G28=W28,"○","×")</f>
        <v>○</v>
      </c>
    </row>
    <row r="29" spans="2:24">
      <c r="B29" s="6">
        <v>22</v>
      </c>
      <c r="C29" s="619"/>
      <c r="D29" s="618"/>
      <c r="E29" s="111"/>
      <c r="F29" s="112"/>
      <c r="G29" s="149">
        <f t="shared" si="1"/>
        <v>0</v>
      </c>
      <c r="H29" s="110"/>
      <c r="I29" s="439"/>
      <c r="J29" s="439"/>
      <c r="K29" s="439"/>
      <c r="L29" s="440"/>
      <c r="M29" s="440"/>
      <c r="N29" s="440"/>
      <c r="O29" s="439"/>
      <c r="P29" s="439"/>
      <c r="Q29" s="439"/>
      <c r="R29" s="439"/>
      <c r="S29" s="439"/>
      <c r="T29" s="439"/>
      <c r="U29" s="19">
        <f t="shared" si="7"/>
        <v>0</v>
      </c>
      <c r="V29" s="19"/>
      <c r="W29" s="19">
        <f t="shared" si="8"/>
        <v>0</v>
      </c>
      <c r="X29" s="37" t="str">
        <f t="shared" si="9"/>
        <v>○</v>
      </c>
    </row>
    <row r="30" spans="2:24">
      <c r="B30" s="6">
        <v>23</v>
      </c>
      <c r="C30" s="619"/>
      <c r="D30" s="618"/>
      <c r="E30" s="111"/>
      <c r="F30" s="112"/>
      <c r="G30" s="149">
        <f t="shared" si="1"/>
        <v>0</v>
      </c>
      <c r="H30" s="110"/>
      <c r="I30" s="439"/>
      <c r="J30" s="439"/>
      <c r="K30" s="439"/>
      <c r="L30" s="440"/>
      <c r="M30" s="440"/>
      <c r="N30" s="440"/>
      <c r="O30" s="439"/>
      <c r="P30" s="439"/>
      <c r="Q30" s="439"/>
      <c r="R30" s="439"/>
      <c r="S30" s="439"/>
      <c r="T30" s="439"/>
      <c r="U30" s="19">
        <f t="shared" si="7"/>
        <v>0</v>
      </c>
      <c r="V30" s="19"/>
      <c r="W30" s="19">
        <f t="shared" si="8"/>
        <v>0</v>
      </c>
      <c r="X30" s="37" t="str">
        <f t="shared" si="9"/>
        <v>○</v>
      </c>
    </row>
    <row r="31" spans="2:24">
      <c r="B31" s="6">
        <v>24</v>
      </c>
      <c r="C31" s="619"/>
      <c r="D31" s="618"/>
      <c r="E31" s="111"/>
      <c r="F31" s="112"/>
      <c r="G31" s="149">
        <f t="shared" si="1"/>
        <v>0</v>
      </c>
      <c r="H31" s="110"/>
      <c r="I31" s="439"/>
      <c r="J31" s="439"/>
      <c r="K31" s="439"/>
      <c r="L31" s="440"/>
      <c r="M31" s="440"/>
      <c r="N31" s="440"/>
      <c r="O31" s="439"/>
      <c r="P31" s="439"/>
      <c r="Q31" s="439"/>
      <c r="R31" s="439"/>
      <c r="S31" s="439"/>
      <c r="T31" s="439"/>
      <c r="U31" s="19">
        <f t="shared" si="7"/>
        <v>0</v>
      </c>
      <c r="V31" s="19"/>
      <c r="W31" s="19">
        <f t="shared" si="8"/>
        <v>0</v>
      </c>
      <c r="X31" s="37" t="str">
        <f t="shared" si="9"/>
        <v>○</v>
      </c>
    </row>
    <row r="32" spans="2:24">
      <c r="B32" s="6">
        <v>25</v>
      </c>
      <c r="C32" s="619"/>
      <c r="D32" s="618"/>
      <c r="E32" s="111"/>
      <c r="F32" s="112"/>
      <c r="G32" s="149">
        <f t="shared" si="1"/>
        <v>0</v>
      </c>
      <c r="H32" s="110"/>
      <c r="I32" s="439"/>
      <c r="J32" s="439"/>
      <c r="K32" s="439"/>
      <c r="L32" s="440"/>
      <c r="M32" s="440"/>
      <c r="N32" s="440"/>
      <c r="O32" s="439"/>
      <c r="P32" s="439"/>
      <c r="Q32" s="439"/>
      <c r="R32" s="439"/>
      <c r="S32" s="439"/>
      <c r="T32" s="439"/>
      <c r="U32" s="19">
        <f t="shared" si="7"/>
        <v>0</v>
      </c>
      <c r="V32" s="19"/>
      <c r="W32" s="19">
        <f t="shared" si="8"/>
        <v>0</v>
      </c>
      <c r="X32" s="37" t="str">
        <f t="shared" si="9"/>
        <v>○</v>
      </c>
    </row>
    <row r="33" spans="2:24">
      <c r="B33" s="6">
        <v>26</v>
      </c>
      <c r="C33" s="619"/>
      <c r="D33" s="618"/>
      <c r="E33" s="111"/>
      <c r="F33" s="112"/>
      <c r="G33" s="149">
        <f t="shared" si="1"/>
        <v>0</v>
      </c>
      <c r="H33" s="110"/>
      <c r="I33" s="439"/>
      <c r="J33" s="439"/>
      <c r="K33" s="439"/>
      <c r="L33" s="440"/>
      <c r="M33" s="440"/>
      <c r="N33" s="440"/>
      <c r="O33" s="439"/>
      <c r="P33" s="439"/>
      <c r="Q33" s="439"/>
      <c r="R33" s="439"/>
      <c r="S33" s="439"/>
      <c r="T33" s="439"/>
      <c r="U33" s="19">
        <f t="shared" si="7"/>
        <v>0</v>
      </c>
      <c r="V33" s="19"/>
      <c r="W33" s="19">
        <f t="shared" si="8"/>
        <v>0</v>
      </c>
      <c r="X33" s="37" t="str">
        <f t="shared" si="9"/>
        <v>○</v>
      </c>
    </row>
    <row r="34" spans="2:24">
      <c r="B34" s="6">
        <v>27</v>
      </c>
      <c r="C34" s="619"/>
      <c r="D34" s="618"/>
      <c r="E34" s="111"/>
      <c r="F34" s="112"/>
      <c r="G34" s="149">
        <f t="shared" si="1"/>
        <v>0</v>
      </c>
      <c r="H34" s="110"/>
      <c r="I34" s="439"/>
      <c r="J34" s="439"/>
      <c r="K34" s="439"/>
      <c r="L34" s="440"/>
      <c r="M34" s="440"/>
      <c r="N34" s="440"/>
      <c r="O34" s="439"/>
      <c r="P34" s="439"/>
      <c r="Q34" s="439"/>
      <c r="R34" s="439"/>
      <c r="S34" s="439"/>
      <c r="T34" s="439"/>
      <c r="U34" s="19">
        <f t="shared" si="7"/>
        <v>0</v>
      </c>
      <c r="V34" s="19"/>
      <c r="W34" s="19">
        <f t="shared" si="8"/>
        <v>0</v>
      </c>
      <c r="X34" s="37" t="str">
        <f t="shared" si="9"/>
        <v>○</v>
      </c>
    </row>
    <row r="35" spans="2:24">
      <c r="B35" s="6">
        <v>28</v>
      </c>
      <c r="C35" s="619"/>
      <c r="D35" s="618"/>
      <c r="E35" s="111"/>
      <c r="F35" s="112"/>
      <c r="G35" s="149">
        <f t="shared" si="1"/>
        <v>0</v>
      </c>
      <c r="H35" s="110"/>
      <c r="I35" s="439"/>
      <c r="J35" s="439"/>
      <c r="K35" s="439"/>
      <c r="L35" s="440"/>
      <c r="M35" s="440"/>
      <c r="N35" s="440"/>
      <c r="O35" s="439"/>
      <c r="P35" s="439"/>
      <c r="Q35" s="439"/>
      <c r="R35" s="439"/>
      <c r="S35" s="439"/>
      <c r="T35" s="439"/>
      <c r="U35" s="19">
        <f t="shared" si="7"/>
        <v>0</v>
      </c>
      <c r="V35" s="19"/>
      <c r="W35" s="19">
        <f t="shared" si="8"/>
        <v>0</v>
      </c>
      <c r="X35" s="37" t="str">
        <f t="shared" si="9"/>
        <v>○</v>
      </c>
    </row>
    <row r="36" spans="2:24">
      <c r="B36" s="6">
        <v>29</v>
      </c>
      <c r="C36" s="619"/>
      <c r="D36" s="618"/>
      <c r="E36" s="111"/>
      <c r="F36" s="112"/>
      <c r="G36" s="149">
        <f t="shared" si="1"/>
        <v>0</v>
      </c>
      <c r="H36" s="110"/>
      <c r="I36" s="439"/>
      <c r="J36" s="439"/>
      <c r="K36" s="439"/>
      <c r="L36" s="440"/>
      <c r="M36" s="440"/>
      <c r="N36" s="440"/>
      <c r="O36" s="439"/>
      <c r="P36" s="439"/>
      <c r="Q36" s="439"/>
      <c r="R36" s="439"/>
      <c r="S36" s="439"/>
      <c r="T36" s="439"/>
      <c r="U36" s="19">
        <f t="shared" si="7"/>
        <v>0</v>
      </c>
      <c r="V36" s="19"/>
      <c r="W36" s="19">
        <f t="shared" si="8"/>
        <v>0</v>
      </c>
      <c r="X36" s="37" t="str">
        <f t="shared" si="9"/>
        <v>○</v>
      </c>
    </row>
    <row r="37" spans="2:24">
      <c r="B37" s="6">
        <v>30</v>
      </c>
      <c r="C37" s="619"/>
      <c r="D37" s="618"/>
      <c r="E37" s="111"/>
      <c r="F37" s="112"/>
      <c r="G37" s="149">
        <f t="shared" si="1"/>
        <v>0</v>
      </c>
      <c r="H37" s="110"/>
      <c r="I37" s="439"/>
      <c r="J37" s="439"/>
      <c r="K37" s="439"/>
      <c r="L37" s="440"/>
      <c r="M37" s="440"/>
      <c r="N37" s="440"/>
      <c r="O37" s="439"/>
      <c r="P37" s="439"/>
      <c r="Q37" s="439"/>
      <c r="R37" s="439"/>
      <c r="S37" s="439"/>
      <c r="T37" s="439"/>
      <c r="U37" s="19">
        <f>SUM(I37:T37)</f>
        <v>0</v>
      </c>
      <c r="V37" s="19"/>
      <c r="W37" s="19">
        <f>SUM(U37,V37)</f>
        <v>0</v>
      </c>
      <c r="X37" s="37" t="str">
        <f>IF(G37=W37,"○","×")</f>
        <v>○</v>
      </c>
    </row>
    <row r="38" spans="2:24">
      <c r="B38" s="6">
        <v>31</v>
      </c>
      <c r="C38" s="619"/>
      <c r="D38" s="618"/>
      <c r="E38" s="111"/>
      <c r="F38" s="112"/>
      <c r="G38" s="149">
        <f t="shared" si="1"/>
        <v>0</v>
      </c>
      <c r="H38" s="110"/>
      <c r="I38" s="439"/>
      <c r="J38" s="439"/>
      <c r="K38" s="439"/>
      <c r="L38" s="440"/>
      <c r="M38" s="440"/>
      <c r="N38" s="440"/>
      <c r="O38" s="439"/>
      <c r="P38" s="439"/>
      <c r="Q38" s="439"/>
      <c r="R38" s="439"/>
      <c r="S38" s="439"/>
      <c r="T38" s="439"/>
      <c r="U38" s="19">
        <f t="shared" ref="U38:U47" si="10">SUM(I38:T38)</f>
        <v>0</v>
      </c>
      <c r="V38" s="19"/>
      <c r="W38" s="19">
        <f t="shared" ref="W38:W47" si="11">SUM(U38,V38)</f>
        <v>0</v>
      </c>
      <c r="X38" s="48" t="str">
        <f t="shared" ref="X38:X47" si="12">IF(G38=W38,"○","×")</f>
        <v>○</v>
      </c>
    </row>
    <row r="39" spans="2:24">
      <c r="B39" s="6">
        <v>32</v>
      </c>
      <c r="C39" s="619"/>
      <c r="D39" s="618"/>
      <c r="E39" s="111"/>
      <c r="F39" s="112"/>
      <c r="G39" s="149">
        <f t="shared" si="1"/>
        <v>0</v>
      </c>
      <c r="H39" s="110"/>
      <c r="I39" s="439"/>
      <c r="J39" s="439"/>
      <c r="K39" s="439"/>
      <c r="L39" s="440"/>
      <c r="M39" s="440"/>
      <c r="N39" s="440"/>
      <c r="O39" s="439"/>
      <c r="P39" s="439"/>
      <c r="Q39" s="439"/>
      <c r="R39" s="439"/>
      <c r="S39" s="439"/>
      <c r="T39" s="439"/>
      <c r="U39" s="19">
        <f t="shared" si="10"/>
        <v>0</v>
      </c>
      <c r="V39" s="19"/>
      <c r="W39" s="19">
        <f t="shared" si="11"/>
        <v>0</v>
      </c>
      <c r="X39" s="48" t="str">
        <f t="shared" si="12"/>
        <v>○</v>
      </c>
    </row>
    <row r="40" spans="2:24">
      <c r="B40" s="6">
        <v>33</v>
      </c>
      <c r="C40" s="619"/>
      <c r="D40" s="618"/>
      <c r="E40" s="111"/>
      <c r="F40" s="112"/>
      <c r="G40" s="149">
        <f t="shared" si="1"/>
        <v>0</v>
      </c>
      <c r="H40" s="110"/>
      <c r="I40" s="439"/>
      <c r="J40" s="439"/>
      <c r="K40" s="439"/>
      <c r="L40" s="440"/>
      <c r="M40" s="440"/>
      <c r="N40" s="440"/>
      <c r="O40" s="439"/>
      <c r="P40" s="439"/>
      <c r="Q40" s="439"/>
      <c r="R40" s="439"/>
      <c r="S40" s="439"/>
      <c r="T40" s="439"/>
      <c r="U40" s="19">
        <f t="shared" si="10"/>
        <v>0</v>
      </c>
      <c r="V40" s="19"/>
      <c r="W40" s="19">
        <f t="shared" si="11"/>
        <v>0</v>
      </c>
      <c r="X40" s="48" t="str">
        <f t="shared" si="12"/>
        <v>○</v>
      </c>
    </row>
    <row r="41" spans="2:24">
      <c r="B41" s="6">
        <v>34</v>
      </c>
      <c r="C41" s="619"/>
      <c r="D41" s="618"/>
      <c r="E41" s="111"/>
      <c r="F41" s="112"/>
      <c r="G41" s="149">
        <f t="shared" si="1"/>
        <v>0</v>
      </c>
      <c r="H41" s="110"/>
      <c r="I41" s="439"/>
      <c r="J41" s="439"/>
      <c r="K41" s="439"/>
      <c r="L41" s="440"/>
      <c r="M41" s="440"/>
      <c r="N41" s="440"/>
      <c r="O41" s="439"/>
      <c r="P41" s="439"/>
      <c r="Q41" s="439"/>
      <c r="R41" s="439"/>
      <c r="S41" s="439"/>
      <c r="T41" s="439"/>
      <c r="U41" s="19">
        <f t="shared" si="10"/>
        <v>0</v>
      </c>
      <c r="V41" s="19"/>
      <c r="W41" s="19">
        <f t="shared" si="11"/>
        <v>0</v>
      </c>
      <c r="X41" s="48" t="str">
        <f t="shared" si="12"/>
        <v>○</v>
      </c>
    </row>
    <row r="42" spans="2:24">
      <c r="B42" s="6">
        <v>35</v>
      </c>
      <c r="C42" s="619"/>
      <c r="D42" s="618"/>
      <c r="E42" s="111"/>
      <c r="F42" s="112"/>
      <c r="G42" s="149">
        <f t="shared" si="1"/>
        <v>0</v>
      </c>
      <c r="H42" s="110"/>
      <c r="I42" s="439"/>
      <c r="J42" s="439"/>
      <c r="K42" s="439"/>
      <c r="L42" s="440"/>
      <c r="M42" s="440"/>
      <c r="N42" s="440"/>
      <c r="O42" s="439"/>
      <c r="P42" s="439"/>
      <c r="Q42" s="439"/>
      <c r="R42" s="439"/>
      <c r="S42" s="439"/>
      <c r="T42" s="439"/>
      <c r="U42" s="19">
        <f t="shared" si="10"/>
        <v>0</v>
      </c>
      <c r="V42" s="19"/>
      <c r="W42" s="19">
        <f t="shared" si="11"/>
        <v>0</v>
      </c>
      <c r="X42" s="48" t="str">
        <f t="shared" si="12"/>
        <v>○</v>
      </c>
    </row>
    <row r="43" spans="2:24">
      <c r="B43" s="6">
        <v>36</v>
      </c>
      <c r="C43" s="619"/>
      <c r="D43" s="618"/>
      <c r="E43" s="111"/>
      <c r="F43" s="112"/>
      <c r="G43" s="149">
        <f t="shared" si="1"/>
        <v>0</v>
      </c>
      <c r="H43" s="110"/>
      <c r="I43" s="439"/>
      <c r="J43" s="439"/>
      <c r="K43" s="439"/>
      <c r="L43" s="440"/>
      <c r="M43" s="440"/>
      <c r="N43" s="440"/>
      <c r="O43" s="439"/>
      <c r="P43" s="439"/>
      <c r="Q43" s="439"/>
      <c r="R43" s="439"/>
      <c r="S43" s="439"/>
      <c r="T43" s="439"/>
      <c r="U43" s="19">
        <f t="shared" si="10"/>
        <v>0</v>
      </c>
      <c r="V43" s="19"/>
      <c r="W43" s="19">
        <f t="shared" si="11"/>
        <v>0</v>
      </c>
      <c r="X43" s="48" t="str">
        <f t="shared" si="12"/>
        <v>○</v>
      </c>
    </row>
    <row r="44" spans="2:24">
      <c r="B44" s="6">
        <v>37</v>
      </c>
      <c r="C44" s="619"/>
      <c r="D44" s="618"/>
      <c r="E44" s="111"/>
      <c r="F44" s="112"/>
      <c r="G44" s="149">
        <f t="shared" si="1"/>
        <v>0</v>
      </c>
      <c r="H44" s="110"/>
      <c r="I44" s="439"/>
      <c r="J44" s="439"/>
      <c r="K44" s="439"/>
      <c r="L44" s="440"/>
      <c r="M44" s="440"/>
      <c r="N44" s="440"/>
      <c r="O44" s="439"/>
      <c r="P44" s="439"/>
      <c r="Q44" s="439"/>
      <c r="R44" s="439"/>
      <c r="S44" s="439"/>
      <c r="T44" s="439"/>
      <c r="U44" s="19">
        <f t="shared" si="10"/>
        <v>0</v>
      </c>
      <c r="V44" s="19"/>
      <c r="W44" s="19">
        <f t="shared" si="11"/>
        <v>0</v>
      </c>
      <c r="X44" s="48" t="str">
        <f t="shared" si="12"/>
        <v>○</v>
      </c>
    </row>
    <row r="45" spans="2:24">
      <c r="B45" s="6">
        <v>38</v>
      </c>
      <c r="C45" s="619"/>
      <c r="D45" s="618"/>
      <c r="E45" s="111"/>
      <c r="F45" s="112"/>
      <c r="G45" s="149">
        <f t="shared" si="1"/>
        <v>0</v>
      </c>
      <c r="H45" s="110"/>
      <c r="I45" s="439"/>
      <c r="J45" s="439"/>
      <c r="K45" s="439"/>
      <c r="L45" s="440"/>
      <c r="M45" s="440"/>
      <c r="N45" s="440"/>
      <c r="O45" s="439"/>
      <c r="P45" s="439"/>
      <c r="Q45" s="439"/>
      <c r="R45" s="439"/>
      <c r="S45" s="439"/>
      <c r="T45" s="439"/>
      <c r="U45" s="19">
        <f t="shared" si="10"/>
        <v>0</v>
      </c>
      <c r="V45" s="19"/>
      <c r="W45" s="19">
        <f t="shared" si="11"/>
        <v>0</v>
      </c>
      <c r="X45" s="48" t="str">
        <f t="shared" si="12"/>
        <v>○</v>
      </c>
    </row>
    <row r="46" spans="2:24">
      <c r="B46" s="6">
        <v>39</v>
      </c>
      <c r="C46" s="619"/>
      <c r="D46" s="618"/>
      <c r="E46" s="111"/>
      <c r="F46" s="112"/>
      <c r="G46" s="149">
        <f t="shared" si="1"/>
        <v>0</v>
      </c>
      <c r="H46" s="110"/>
      <c r="I46" s="439"/>
      <c r="J46" s="439"/>
      <c r="K46" s="439"/>
      <c r="L46" s="440"/>
      <c r="M46" s="440"/>
      <c r="N46" s="440"/>
      <c r="O46" s="439"/>
      <c r="P46" s="439"/>
      <c r="Q46" s="439"/>
      <c r="R46" s="439"/>
      <c r="S46" s="439"/>
      <c r="T46" s="439"/>
      <c r="U46" s="19">
        <f t="shared" si="10"/>
        <v>0</v>
      </c>
      <c r="V46" s="19"/>
      <c r="W46" s="19">
        <f t="shared" si="11"/>
        <v>0</v>
      </c>
      <c r="X46" s="48" t="str">
        <f t="shared" si="12"/>
        <v>○</v>
      </c>
    </row>
    <row r="47" spans="2:24">
      <c r="B47" s="6">
        <v>40</v>
      </c>
      <c r="C47" s="619"/>
      <c r="D47" s="618"/>
      <c r="E47" s="111"/>
      <c r="F47" s="112"/>
      <c r="G47" s="149">
        <f t="shared" si="1"/>
        <v>0</v>
      </c>
      <c r="H47" s="110"/>
      <c r="I47" s="439"/>
      <c r="J47" s="439"/>
      <c r="K47" s="439"/>
      <c r="L47" s="440"/>
      <c r="M47" s="440"/>
      <c r="N47" s="440"/>
      <c r="O47" s="439"/>
      <c r="P47" s="439"/>
      <c r="Q47" s="439"/>
      <c r="R47" s="439"/>
      <c r="S47" s="439"/>
      <c r="T47" s="439"/>
      <c r="U47" s="19">
        <f t="shared" si="10"/>
        <v>0</v>
      </c>
      <c r="V47" s="19"/>
      <c r="W47" s="19">
        <f t="shared" si="11"/>
        <v>0</v>
      </c>
      <c r="X47" s="48" t="str">
        <f t="shared" si="12"/>
        <v>○</v>
      </c>
    </row>
    <row r="48" spans="2:24">
      <c r="B48" s="38"/>
      <c r="C48" s="113"/>
      <c r="D48" s="114"/>
      <c r="E48" s="115"/>
      <c r="F48" s="116"/>
      <c r="G48" s="150"/>
      <c r="H48" s="117"/>
      <c r="I48" s="441"/>
      <c r="J48" s="441"/>
      <c r="K48" s="441"/>
      <c r="L48" s="442"/>
      <c r="M48" s="442"/>
      <c r="N48" s="442"/>
      <c r="O48" s="441"/>
      <c r="P48" s="441"/>
      <c r="Q48" s="441"/>
      <c r="R48" s="441"/>
      <c r="S48" s="441"/>
      <c r="T48" s="441"/>
      <c r="U48" s="39"/>
      <c r="V48" s="39"/>
      <c r="W48" s="39"/>
      <c r="X48" s="40"/>
    </row>
    <row r="49" spans="2:24">
      <c r="B49" s="38"/>
      <c r="C49" s="113"/>
      <c r="D49" s="114"/>
      <c r="E49" s="115"/>
      <c r="F49" s="116"/>
      <c r="G49" s="150"/>
      <c r="H49" s="117"/>
      <c r="I49" s="441"/>
      <c r="J49" s="441"/>
      <c r="K49" s="441"/>
      <c r="L49" s="442"/>
      <c r="M49" s="442"/>
      <c r="N49" s="442"/>
      <c r="O49" s="441"/>
      <c r="P49" s="441"/>
      <c r="Q49" s="441"/>
      <c r="R49" s="441"/>
      <c r="S49" s="441"/>
      <c r="T49" s="441"/>
      <c r="U49" s="39"/>
      <c r="V49" s="39"/>
      <c r="W49" s="39"/>
      <c r="X49" s="40"/>
    </row>
    <row r="50" spans="2:24" ht="19.5" thickBot="1">
      <c r="B50" s="32" t="s">
        <v>18</v>
      </c>
      <c r="C50" s="118"/>
      <c r="D50" s="118"/>
      <c r="E50" s="119"/>
      <c r="F50" s="151"/>
      <c r="G50" s="152">
        <f>SUM(G8:G49)</f>
        <v>0</v>
      </c>
      <c r="H50" s="120"/>
      <c r="I50" s="33">
        <f>SUM(I8:I49)</f>
        <v>0</v>
      </c>
      <c r="J50" s="33">
        <f t="shared" ref="J50:K50" si="13">SUM(J8:J49)</f>
        <v>0</v>
      </c>
      <c r="K50" s="33">
        <f t="shared" si="13"/>
        <v>0</v>
      </c>
      <c r="L50" s="34"/>
      <c r="M50" s="34"/>
      <c r="N50" s="34"/>
      <c r="O50" s="33">
        <f>SUM(O8:O49)</f>
        <v>0</v>
      </c>
      <c r="P50" s="33">
        <f t="shared" ref="P50:S50" si="14">SUM(P8:P49)</f>
        <v>0</v>
      </c>
      <c r="Q50" s="33">
        <f t="shared" si="14"/>
        <v>0</v>
      </c>
      <c r="R50" s="33">
        <f t="shared" si="14"/>
        <v>0</v>
      </c>
      <c r="S50" s="33">
        <f t="shared" si="14"/>
        <v>0</v>
      </c>
      <c r="T50" s="33">
        <f>SUM(T8:T49)</f>
        <v>0</v>
      </c>
      <c r="U50" s="33">
        <f>SUM(U8:U49)</f>
        <v>0</v>
      </c>
      <c r="V50" s="33">
        <f>SUM(V8:V49)</f>
        <v>0</v>
      </c>
      <c r="W50" s="33">
        <f>SUM(U50,V50)</f>
        <v>0</v>
      </c>
      <c r="X50" s="35" t="str">
        <f t="shared" ref="X50:X57" si="15">IF(G50=W50,"○","×")</f>
        <v>○</v>
      </c>
    </row>
    <row r="51" spans="2:24">
      <c r="B51" s="1703" t="s">
        <v>45</v>
      </c>
      <c r="C51" s="121" t="s">
        <v>19</v>
      </c>
      <c r="D51" s="122"/>
      <c r="E51" s="123"/>
      <c r="F51" s="153"/>
      <c r="G51" s="154"/>
      <c r="H51" s="124" t="s">
        <v>20</v>
      </c>
      <c r="I51" s="45"/>
      <c r="J51" s="45"/>
      <c r="K51" s="45"/>
      <c r="L51" s="46" t="str">
        <f>IF(G51="","",U51)</f>
        <v/>
      </c>
      <c r="M51" s="45"/>
      <c r="N51" s="45"/>
      <c r="O51" s="45"/>
      <c r="P51" s="45"/>
      <c r="Q51" s="45"/>
      <c r="R51" s="45"/>
      <c r="S51" s="45"/>
      <c r="T51" s="45"/>
      <c r="U51" s="46" t="str">
        <f>IF(OR($U$50=0,G51=""),"",ROUNDDOWN(G51*$U$50/$W$50,0))</f>
        <v/>
      </c>
      <c r="V51" s="46" t="str">
        <f>IF(U51="","",G51-U51)</f>
        <v/>
      </c>
      <c r="W51" s="46">
        <f t="shared" ref="W51:W55" si="16">SUM(U51,V51)</f>
        <v>0</v>
      </c>
      <c r="X51" s="47" t="str">
        <f t="shared" si="15"/>
        <v>○</v>
      </c>
    </row>
    <row r="52" spans="2:24">
      <c r="B52" s="1704"/>
      <c r="C52" s="125" t="s">
        <v>21</v>
      </c>
      <c r="D52" s="126"/>
      <c r="E52" s="127"/>
      <c r="F52" s="155"/>
      <c r="G52" s="149"/>
      <c r="H52" s="128" t="s">
        <v>20</v>
      </c>
      <c r="I52" s="20"/>
      <c r="J52" s="20"/>
      <c r="K52" s="20"/>
      <c r="L52" s="20"/>
      <c r="M52" s="19" t="str">
        <f>IF(G52="","",U52)</f>
        <v/>
      </c>
      <c r="N52" s="20"/>
      <c r="O52" s="20"/>
      <c r="P52" s="20"/>
      <c r="Q52" s="20"/>
      <c r="R52" s="20"/>
      <c r="S52" s="20"/>
      <c r="T52" s="20"/>
      <c r="U52" s="19" t="str">
        <f>IF(OR($U$50=0,G52=""),"",ROUNDDOWN(G52*$U$50/$W$50,0))</f>
        <v/>
      </c>
      <c r="V52" s="19" t="str">
        <f>IF(U52="","",G52-U52)</f>
        <v/>
      </c>
      <c r="W52" s="19">
        <f t="shared" si="16"/>
        <v>0</v>
      </c>
      <c r="X52" s="37" t="str">
        <f t="shared" si="15"/>
        <v>○</v>
      </c>
    </row>
    <row r="53" spans="2:24" ht="19.5" thickBot="1">
      <c r="B53" s="1705"/>
      <c r="C53" s="129" t="s">
        <v>22</v>
      </c>
      <c r="D53" s="130"/>
      <c r="E53" s="131"/>
      <c r="F53" s="151"/>
      <c r="G53" s="152"/>
      <c r="H53" s="132" t="s">
        <v>20</v>
      </c>
      <c r="I53" s="34"/>
      <c r="J53" s="34"/>
      <c r="K53" s="34"/>
      <c r="L53" s="34"/>
      <c r="M53" s="34"/>
      <c r="N53" s="33" t="str">
        <f>IF(G53="","",U53)</f>
        <v/>
      </c>
      <c r="O53" s="34"/>
      <c r="P53" s="34"/>
      <c r="Q53" s="34"/>
      <c r="R53" s="34"/>
      <c r="S53" s="34"/>
      <c r="T53" s="34"/>
      <c r="U53" s="33" t="str">
        <f>IF(OR($U$50=0,G53=""),"",ROUNDDOWN(G53*$U$50/$W$50,0))</f>
        <v/>
      </c>
      <c r="V53" s="33" t="str">
        <f>IF(U53="","",G53-U53)</f>
        <v/>
      </c>
      <c r="W53" s="33">
        <f t="shared" si="16"/>
        <v>0</v>
      </c>
      <c r="X53" s="35" t="str">
        <f t="shared" si="15"/>
        <v>○</v>
      </c>
    </row>
    <row r="54" spans="2:24">
      <c r="B54" s="44"/>
      <c r="C54" s="133" t="s">
        <v>43</v>
      </c>
      <c r="D54" s="134"/>
      <c r="E54" s="135"/>
      <c r="F54" s="156"/>
      <c r="G54" s="157"/>
      <c r="H54" s="136" t="s">
        <v>20</v>
      </c>
      <c r="I54" s="30"/>
      <c r="J54" s="30"/>
      <c r="K54" s="30"/>
      <c r="L54" s="30"/>
      <c r="M54" s="30"/>
      <c r="N54" s="30"/>
      <c r="O54" s="30"/>
      <c r="P54" s="30"/>
      <c r="Q54" s="25" t="str">
        <f>IF(G54="","",U54)</f>
        <v/>
      </c>
      <c r="R54" s="30"/>
      <c r="S54" s="30"/>
      <c r="T54" s="30"/>
      <c r="U54" s="25" t="str">
        <f>IF(OR($U$50=0,G54=""),"",ROUNDDOWN(G54*$U$50/$W$50,0))</f>
        <v/>
      </c>
      <c r="V54" s="25" t="str">
        <f>IF(U54="","",G54-U54)</f>
        <v/>
      </c>
      <c r="W54" s="25">
        <f t="shared" si="16"/>
        <v>0</v>
      </c>
      <c r="X54" s="31" t="str">
        <f t="shared" si="15"/>
        <v>○</v>
      </c>
    </row>
    <row r="55" spans="2:24">
      <c r="B55" s="29"/>
      <c r="C55" s="137" t="s">
        <v>44</v>
      </c>
      <c r="D55" s="126"/>
      <c r="E55" s="127"/>
      <c r="F55" s="155"/>
      <c r="G55" s="149"/>
      <c r="H55" s="128"/>
      <c r="I55" s="20"/>
      <c r="J55" s="20"/>
      <c r="K55" s="20"/>
      <c r="L55" s="20"/>
      <c r="M55" s="20"/>
      <c r="N55" s="20"/>
      <c r="O55" s="20"/>
      <c r="P55" s="20"/>
      <c r="Q55" s="19" t="str">
        <f>IF(G55="","",U55)</f>
        <v/>
      </c>
      <c r="R55" s="20"/>
      <c r="S55" s="20"/>
      <c r="T55" s="20"/>
      <c r="U55" s="19" t="str">
        <f>IF(OR($U$50=0,G55=""),"",ROUNDDOWN(G55*$U$50/$W$50,0))</f>
        <v/>
      </c>
      <c r="V55" s="19" t="str">
        <f>IF(U55="","",G55-U55)</f>
        <v/>
      </c>
      <c r="W55" s="19">
        <f t="shared" si="16"/>
        <v>0</v>
      </c>
      <c r="X55" s="28" t="str">
        <f t="shared" si="15"/>
        <v>○</v>
      </c>
    </row>
    <row r="56" spans="2:24" ht="19.5" thickBot="1">
      <c r="B56" s="32" t="s">
        <v>18</v>
      </c>
      <c r="C56" s="138"/>
      <c r="D56" s="138"/>
      <c r="E56" s="139"/>
      <c r="F56" s="152"/>
      <c r="G56" s="152">
        <f>SUM(G51:G55)</f>
        <v>0</v>
      </c>
      <c r="H56" s="139"/>
      <c r="I56" s="33">
        <f>SUM(I51:I55)</f>
        <v>0</v>
      </c>
      <c r="J56" s="33">
        <f t="shared" ref="J56:T56" si="17">SUM(J51:J55)</f>
        <v>0</v>
      </c>
      <c r="K56" s="33">
        <f t="shared" si="17"/>
        <v>0</v>
      </c>
      <c r="L56" s="33">
        <f t="shared" si="17"/>
        <v>0</v>
      </c>
      <c r="M56" s="33">
        <f t="shared" si="17"/>
        <v>0</v>
      </c>
      <c r="N56" s="33">
        <f t="shared" si="17"/>
        <v>0</v>
      </c>
      <c r="O56" s="33">
        <f t="shared" si="17"/>
        <v>0</v>
      </c>
      <c r="P56" s="33">
        <f t="shared" si="17"/>
        <v>0</v>
      </c>
      <c r="Q56" s="33">
        <f>SUM(Q51:Q55)</f>
        <v>0</v>
      </c>
      <c r="R56" s="33">
        <f t="shared" si="17"/>
        <v>0</v>
      </c>
      <c r="S56" s="33">
        <f t="shared" si="17"/>
        <v>0</v>
      </c>
      <c r="T56" s="33">
        <f t="shared" si="17"/>
        <v>0</v>
      </c>
      <c r="U56" s="33">
        <f>SUM(U51:U55)</f>
        <v>0</v>
      </c>
      <c r="V56" s="33">
        <f>SUM(V51:V55)</f>
        <v>0</v>
      </c>
      <c r="W56" s="33">
        <f>SUM(W51:W55)</f>
        <v>0</v>
      </c>
      <c r="X56" s="35" t="str">
        <f t="shared" si="15"/>
        <v>○</v>
      </c>
    </row>
    <row r="57" spans="2:24" ht="19.5" thickBot="1">
      <c r="B57" s="36" t="s">
        <v>23</v>
      </c>
      <c r="C57" s="140"/>
      <c r="D57" s="140"/>
      <c r="E57" s="136"/>
      <c r="F57" s="158"/>
      <c r="G57" s="157">
        <f>G50+G56</f>
        <v>0</v>
      </c>
      <c r="H57" s="141"/>
      <c r="I57" s="97">
        <f>I50+I56</f>
        <v>0</v>
      </c>
      <c r="J57" s="97">
        <f t="shared" ref="J57:T57" si="18">J50+J56</f>
        <v>0</v>
      </c>
      <c r="K57" s="97">
        <f t="shared" si="18"/>
        <v>0</v>
      </c>
      <c r="L57" s="97">
        <f t="shared" si="18"/>
        <v>0</v>
      </c>
      <c r="M57" s="97">
        <f t="shared" si="18"/>
        <v>0</v>
      </c>
      <c r="N57" s="97">
        <f t="shared" si="18"/>
        <v>0</v>
      </c>
      <c r="O57" s="97">
        <f t="shared" si="18"/>
        <v>0</v>
      </c>
      <c r="P57" s="97">
        <f t="shared" si="18"/>
        <v>0</v>
      </c>
      <c r="Q57" s="97">
        <f>Q50+Q56</f>
        <v>0</v>
      </c>
      <c r="R57" s="97">
        <f t="shared" si="18"/>
        <v>0</v>
      </c>
      <c r="S57" s="97">
        <f t="shared" si="18"/>
        <v>0</v>
      </c>
      <c r="T57" s="97">
        <f t="shared" si="18"/>
        <v>0</v>
      </c>
      <c r="U57" s="790">
        <f>U50+U56</f>
        <v>0</v>
      </c>
      <c r="V57" s="25">
        <f>V50+V56</f>
        <v>0</v>
      </c>
      <c r="W57" s="25">
        <f>SUM(U57,V57)</f>
        <v>0</v>
      </c>
      <c r="X57" s="31" t="str">
        <f t="shared" si="15"/>
        <v>○</v>
      </c>
    </row>
    <row r="58" spans="2:24" ht="19.5" thickBot="1">
      <c r="B58" s="7"/>
      <c r="C58" s="142"/>
      <c r="D58" s="142"/>
      <c r="E58" s="143"/>
      <c r="F58" s="144"/>
      <c r="G58" s="145"/>
      <c r="H58" s="144"/>
      <c r="I58" s="24"/>
      <c r="J58" s="24"/>
      <c r="K58" s="24"/>
      <c r="L58" s="24"/>
      <c r="M58" s="42" t="s">
        <v>48</v>
      </c>
      <c r="N58" s="25">
        <f>SUM(I57:N57)</f>
        <v>0</v>
      </c>
      <c r="O58" s="24"/>
      <c r="P58" s="43" t="s">
        <v>47</v>
      </c>
      <c r="Q58" s="25">
        <f>SUM(I57:Q57)</f>
        <v>0</v>
      </c>
      <c r="R58" s="24"/>
      <c r="S58" s="24"/>
      <c r="T58" s="24"/>
      <c r="U58" s="791" t="str">
        <f>IF(C8="","",IF(Q58+R57+S57+T57=U57,"○","入力エラー"))</f>
        <v/>
      </c>
      <c r="V58" s="42" t="s">
        <v>46</v>
      </c>
      <c r="W58" s="19">
        <f>IF('C-1 別紙2 '!E32="消費税抜き",0,ROUNDDOWN(W57*0.1,0))</f>
        <v>0</v>
      </c>
    </row>
    <row r="59" spans="2:24">
      <c r="C59" s="146"/>
      <c r="D59" s="146"/>
      <c r="E59" s="147"/>
      <c r="F59" s="146"/>
      <c r="G59" s="148"/>
      <c r="H59" s="146"/>
      <c r="S59" s="24"/>
      <c r="T59" s="24"/>
      <c r="U59" s="445" t="s">
        <v>2588</v>
      </c>
      <c r="V59" s="41" t="s">
        <v>23</v>
      </c>
      <c r="W59" s="19">
        <f>W57+W58</f>
        <v>0</v>
      </c>
    </row>
    <row r="60" spans="2:24">
      <c r="C60" s="146"/>
      <c r="D60" s="146"/>
      <c r="E60" s="147"/>
      <c r="F60" s="146"/>
      <c r="G60" s="148"/>
      <c r="H60" s="146"/>
      <c r="S60" s="24"/>
      <c r="T60" s="24"/>
      <c r="U60" s="445"/>
      <c r="V60" s="446"/>
      <c r="W60" s="447"/>
    </row>
    <row r="61" spans="2:24" ht="19.5">
      <c r="C61" s="18" t="s">
        <v>51</v>
      </c>
    </row>
    <row r="62" spans="2:24" ht="19.5">
      <c r="C62" s="18" t="s">
        <v>2431</v>
      </c>
    </row>
    <row r="63" spans="2:24" ht="19.5">
      <c r="C63" s="18" t="s">
        <v>2450</v>
      </c>
    </row>
    <row r="64" spans="2:24" ht="19.5">
      <c r="C64" s="18" t="s">
        <v>2432</v>
      </c>
    </row>
  </sheetData>
  <mergeCells count="24">
    <mergeCell ref="U5:U7"/>
    <mergeCell ref="B51:B53"/>
    <mergeCell ref="D6:D7"/>
    <mergeCell ref="E6:E7"/>
    <mergeCell ref="F6:F7"/>
    <mergeCell ref="I5:Q5"/>
    <mergeCell ref="R6:R7"/>
    <mergeCell ref="T6:T7"/>
    <mergeCell ref="Q2:W2"/>
    <mergeCell ref="X4:X7"/>
    <mergeCell ref="Q6:Q7"/>
    <mergeCell ref="G6:G7"/>
    <mergeCell ref="H6:H7"/>
    <mergeCell ref="I6:N6"/>
    <mergeCell ref="O6:O7"/>
    <mergeCell ref="P6:P7"/>
    <mergeCell ref="B4:H4"/>
    <mergeCell ref="I4:U4"/>
    <mergeCell ref="V4:V7"/>
    <mergeCell ref="W4:W7"/>
    <mergeCell ref="B5:B7"/>
    <mergeCell ref="C5:C7"/>
    <mergeCell ref="D5:H5"/>
    <mergeCell ref="S6:S7"/>
  </mergeCells>
  <phoneticPr fontId="13"/>
  <conditionalFormatting sqref="H8:H47">
    <cfRule type="containsBlanks" dxfId="73" priority="3">
      <formula>LEN(TRIM(H8))=0</formula>
    </cfRule>
  </conditionalFormatting>
  <conditionalFormatting sqref="H51:H55">
    <cfRule type="containsBlanks" dxfId="72" priority="2">
      <formula>LEN(TRIM(H51))=0</formula>
    </cfRule>
  </conditionalFormatting>
  <dataValidations count="2">
    <dataValidation imeMode="hiragana" allowBlank="1" showInputMessage="1" showErrorMessage="1" sqref="L2:N2" xr:uid="{00000000-0002-0000-0200-000000000000}"/>
    <dataValidation imeMode="off" allowBlank="1" showInputMessage="1" showErrorMessage="1" sqref="E51:T55 V51:V55 V8:V49 E8:T49" xr:uid="{00000000-0002-0000-0200-000001000000}"/>
  </dataValidations>
  <pageMargins left="0.47244094488188981" right="0.19685039370078741" top="0.74803149606299213" bottom="0.74803149606299213" header="0.31496062992125984" footer="0.31496062992125984"/>
  <pageSetup paperSize="9" scale="57" fitToHeight="0" orientation="landscape" r:id="rId1"/>
  <rowBreaks count="1" manualBreakCount="1">
    <brk id="37" min="1" max="22"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pageSetUpPr fitToPage="1"/>
  </sheetPr>
  <dimension ref="A1:AI34"/>
  <sheetViews>
    <sheetView showGridLines="0" view="pageBreakPreview" zoomScaleNormal="85" zoomScaleSheetLayoutView="100" workbookViewId="0"/>
  </sheetViews>
  <sheetFormatPr defaultColWidth="0" defaultRowHeight="18.75" zeroHeight="1"/>
  <cols>
    <col min="1" max="1" width="4.7109375" style="1" customWidth="1"/>
    <col min="2" max="2" width="8.7109375" style="2" customWidth="1"/>
    <col min="3" max="3" width="25.7109375" style="1" customWidth="1"/>
    <col min="4" max="4" width="12.7109375" style="1" customWidth="1"/>
    <col min="5" max="5" width="5.7109375" style="2" customWidth="1"/>
    <col min="6" max="6" width="9.7109375" style="1" customWidth="1"/>
    <col min="7" max="7" width="10.7109375" style="11" customWidth="1"/>
    <col min="8" max="8" width="10.42578125" style="1" customWidth="1"/>
    <col min="9" max="20" width="9.7109375" style="9" customWidth="1"/>
    <col min="21" max="22" width="10.7109375" style="9" customWidth="1"/>
    <col min="23" max="23" width="10.7109375" style="10" customWidth="1"/>
    <col min="24" max="24" width="13" style="1" customWidth="1"/>
    <col min="25" max="35" width="9.140625" style="1" customWidth="1"/>
    <col min="36" max="16384" width="9.140625" style="1" hidden="1"/>
  </cols>
  <sheetData>
    <row r="1" spans="1:24" s="2" customFormat="1">
      <c r="A1" s="1"/>
      <c r="G1" s="3"/>
      <c r="I1" s="4"/>
      <c r="J1" s="4"/>
      <c r="K1" s="4"/>
      <c r="L1" s="4"/>
      <c r="M1" s="4"/>
      <c r="N1" s="4"/>
      <c r="O1" s="4"/>
      <c r="P1" s="4"/>
      <c r="Q1" s="4"/>
      <c r="R1" s="4"/>
      <c r="S1" s="4"/>
      <c r="T1" s="4"/>
      <c r="U1" s="4"/>
      <c r="V1" s="4"/>
      <c r="W1" s="3"/>
    </row>
    <row r="2" spans="1:24" s="2" customFormat="1" ht="30.75" customHeight="1" thickBot="1">
      <c r="A2" s="1"/>
      <c r="B2" s="14" t="s">
        <v>53</v>
      </c>
      <c r="G2" s="3"/>
      <c r="I2" s="4"/>
      <c r="J2" s="4"/>
      <c r="K2" s="12"/>
      <c r="L2" s="13"/>
      <c r="M2" s="13"/>
      <c r="N2" s="13"/>
      <c r="O2" s="278" t="s">
        <v>2560</v>
      </c>
      <c r="P2" s="1724" t="s">
        <v>202</v>
      </c>
      <c r="Q2" s="1724"/>
      <c r="R2" s="1724"/>
      <c r="S2" s="1724"/>
      <c r="T2" s="1724"/>
      <c r="U2" s="1724"/>
      <c r="V2" s="1724"/>
      <c r="W2" s="1724"/>
    </row>
    <row r="3" spans="1:24" s="2" customFormat="1" ht="25.5" customHeight="1">
      <c r="A3" s="1"/>
      <c r="G3" s="3"/>
      <c r="I3" s="4"/>
      <c r="J3" s="4"/>
      <c r="K3" s="5"/>
      <c r="L3" s="5"/>
      <c r="M3" s="5"/>
      <c r="N3" s="5"/>
      <c r="O3" s="5"/>
      <c r="P3" s="5"/>
      <c r="Q3" s="4"/>
      <c r="R3" s="4"/>
      <c r="S3" s="4"/>
      <c r="T3" s="4"/>
      <c r="U3" s="4"/>
      <c r="V3" s="4"/>
      <c r="W3" s="3"/>
    </row>
    <row r="4" spans="1:24" s="15" customFormat="1" ht="18" customHeight="1">
      <c r="B4" s="1716" t="s">
        <v>24</v>
      </c>
      <c r="C4" s="1717"/>
      <c r="D4" s="1717"/>
      <c r="E4" s="1717"/>
      <c r="F4" s="1717"/>
      <c r="G4" s="1717"/>
      <c r="H4" s="1718"/>
      <c r="I4" s="1712" t="s">
        <v>2</v>
      </c>
      <c r="J4" s="1713"/>
      <c r="K4" s="1713"/>
      <c r="L4" s="1713"/>
      <c r="M4" s="1713"/>
      <c r="N4" s="1713"/>
      <c r="O4" s="1713"/>
      <c r="P4" s="1713"/>
      <c r="Q4" s="1713"/>
      <c r="R4" s="1713"/>
      <c r="S4" s="1713"/>
      <c r="T4" s="1713"/>
      <c r="U4" s="1714"/>
      <c r="V4" s="1679" t="s">
        <v>42</v>
      </c>
      <c r="W4" s="1681" t="s">
        <v>49</v>
      </c>
      <c r="X4" s="1710" t="s">
        <v>50</v>
      </c>
    </row>
    <row r="5" spans="1:24" s="15" customFormat="1" ht="18" customHeight="1">
      <c r="B5" s="1721" t="s">
        <v>25</v>
      </c>
      <c r="C5" s="1721" t="s">
        <v>3</v>
      </c>
      <c r="D5" s="1716" t="s">
        <v>4</v>
      </c>
      <c r="E5" s="1717"/>
      <c r="F5" s="1717"/>
      <c r="G5" s="1717"/>
      <c r="H5" s="1718"/>
      <c r="I5" s="1712" t="s">
        <v>5</v>
      </c>
      <c r="J5" s="1713"/>
      <c r="K5" s="1713"/>
      <c r="L5" s="1713"/>
      <c r="M5" s="1713"/>
      <c r="N5" s="1713"/>
      <c r="O5" s="1713"/>
      <c r="P5" s="1713"/>
      <c r="Q5" s="1714"/>
      <c r="R5" s="16" t="s">
        <v>6</v>
      </c>
      <c r="S5" s="16" t="s">
        <v>7</v>
      </c>
      <c r="T5" s="16" t="s">
        <v>8</v>
      </c>
      <c r="U5" s="1679" t="s">
        <v>41</v>
      </c>
      <c r="V5" s="1702"/>
      <c r="W5" s="1719"/>
      <c r="X5" s="1711"/>
    </row>
    <row r="6" spans="1:24" s="15" customFormat="1" ht="55.5" customHeight="1">
      <c r="B6" s="1722"/>
      <c r="C6" s="1722"/>
      <c r="D6" s="1706" t="s">
        <v>2756</v>
      </c>
      <c r="E6" s="1706" t="s">
        <v>38</v>
      </c>
      <c r="F6" s="1706" t="s">
        <v>39</v>
      </c>
      <c r="G6" s="1681" t="s">
        <v>40</v>
      </c>
      <c r="H6" s="1706" t="s">
        <v>66</v>
      </c>
      <c r="I6" s="1712" t="s">
        <v>9</v>
      </c>
      <c r="J6" s="1713"/>
      <c r="K6" s="1713"/>
      <c r="L6" s="1713"/>
      <c r="M6" s="1713"/>
      <c r="N6" s="1714"/>
      <c r="O6" s="1679" t="s">
        <v>26</v>
      </c>
      <c r="P6" s="1679" t="s">
        <v>10</v>
      </c>
      <c r="Q6" s="1679" t="s">
        <v>11</v>
      </c>
      <c r="R6" s="1700" t="s">
        <v>6</v>
      </c>
      <c r="S6" s="1700" t="s">
        <v>7</v>
      </c>
      <c r="T6" s="1700" t="s">
        <v>8</v>
      </c>
      <c r="U6" s="1702"/>
      <c r="V6" s="1702"/>
      <c r="W6" s="1719"/>
      <c r="X6" s="1711"/>
    </row>
    <row r="7" spans="1:24" s="15" customFormat="1" ht="37.5">
      <c r="B7" s="1723"/>
      <c r="C7" s="1723"/>
      <c r="D7" s="1725"/>
      <c r="E7" s="1723"/>
      <c r="F7" s="1725"/>
      <c r="G7" s="1719"/>
      <c r="H7" s="1725"/>
      <c r="I7" s="16" t="s">
        <v>12</v>
      </c>
      <c r="J7" s="16" t="s">
        <v>13</v>
      </c>
      <c r="K7" s="17" t="s">
        <v>14</v>
      </c>
      <c r="L7" s="17" t="s">
        <v>15</v>
      </c>
      <c r="M7" s="17" t="s">
        <v>16</v>
      </c>
      <c r="N7" s="17" t="s">
        <v>17</v>
      </c>
      <c r="O7" s="1715"/>
      <c r="P7" s="1715"/>
      <c r="Q7" s="1715"/>
      <c r="R7" s="1709"/>
      <c r="S7" s="1709"/>
      <c r="T7" s="1709"/>
      <c r="U7" s="1715"/>
      <c r="V7" s="1715"/>
      <c r="W7" s="1720"/>
      <c r="X7" s="1711"/>
    </row>
    <row r="8" spans="1:24" ht="20.100000000000001" customHeight="1">
      <c r="B8" s="6">
        <v>1</v>
      </c>
      <c r="C8" s="98" t="s">
        <v>34</v>
      </c>
      <c r="D8" s="99" t="s">
        <v>168</v>
      </c>
      <c r="E8" s="49">
        <v>50</v>
      </c>
      <c r="F8" s="50">
        <v>30000</v>
      </c>
      <c r="G8" s="51">
        <f>ROUNDDOWN(E8*F8,0)</f>
        <v>1500000</v>
      </c>
      <c r="H8" s="52">
        <v>1</v>
      </c>
      <c r="I8" s="53">
        <v>1500000</v>
      </c>
      <c r="J8" s="53"/>
      <c r="K8" s="53"/>
      <c r="L8" s="54"/>
      <c r="M8" s="54"/>
      <c r="N8" s="54"/>
      <c r="O8" s="53"/>
      <c r="P8" s="53"/>
      <c r="Q8" s="53"/>
      <c r="R8" s="53"/>
      <c r="S8" s="53"/>
      <c r="T8" s="53"/>
      <c r="U8" s="53">
        <f>SUM(I8:T8)</f>
        <v>1500000</v>
      </c>
      <c r="V8" s="53"/>
      <c r="W8" s="55">
        <f>SUM(U8,V8)</f>
        <v>1500000</v>
      </c>
      <c r="X8" s="27" t="str">
        <f t="shared" ref="X8:X22" si="0">IF(G8=W8,"○","×")</f>
        <v>○</v>
      </c>
    </row>
    <row r="9" spans="1:24" ht="20.100000000000001" customHeight="1">
      <c r="B9" s="6">
        <v>2</v>
      </c>
      <c r="C9" s="100" t="s">
        <v>27</v>
      </c>
      <c r="D9" s="101" t="s">
        <v>169</v>
      </c>
      <c r="E9" s="56">
        <v>2</v>
      </c>
      <c r="F9" s="57">
        <v>250000</v>
      </c>
      <c r="G9" s="51">
        <f t="shared" ref="G9:G19" si="1">ROUNDDOWN(E9*F9,0)</f>
        <v>500000</v>
      </c>
      <c r="H9" s="52">
        <v>1</v>
      </c>
      <c r="I9" s="53">
        <v>500000</v>
      </c>
      <c r="J9" s="53"/>
      <c r="K9" s="53"/>
      <c r="L9" s="54"/>
      <c r="M9" s="54"/>
      <c r="N9" s="54"/>
      <c r="O9" s="53"/>
      <c r="P9" s="53"/>
      <c r="Q9" s="53"/>
      <c r="R9" s="53"/>
      <c r="S9" s="53"/>
      <c r="T9" s="53"/>
      <c r="U9" s="53">
        <f t="shared" ref="U9:U19" si="2">SUM(I9:T9)</f>
        <v>500000</v>
      </c>
      <c r="V9" s="53"/>
      <c r="W9" s="55">
        <f t="shared" ref="W9:W20" si="3">SUM(U9,V9)</f>
        <v>500000</v>
      </c>
      <c r="X9" s="27" t="str">
        <f t="shared" si="0"/>
        <v>○</v>
      </c>
    </row>
    <row r="10" spans="1:24" ht="20.100000000000001" customHeight="1">
      <c r="B10" s="160">
        <v>3</v>
      </c>
      <c r="C10" s="161" t="s">
        <v>170</v>
      </c>
      <c r="D10" s="162" t="s">
        <v>2394</v>
      </c>
      <c r="E10" s="163">
        <v>2</v>
      </c>
      <c r="F10" s="164">
        <v>50000</v>
      </c>
      <c r="G10" s="165">
        <f t="shared" si="1"/>
        <v>100000</v>
      </c>
      <c r="H10" s="166">
        <v>2</v>
      </c>
      <c r="I10" s="167">
        <v>100000</v>
      </c>
      <c r="J10" s="167"/>
      <c r="K10" s="167"/>
      <c r="L10" s="168"/>
      <c r="M10" s="168"/>
      <c r="N10" s="168"/>
      <c r="O10" s="167"/>
      <c r="P10" s="167"/>
      <c r="Q10" s="167"/>
      <c r="R10" s="167"/>
      <c r="S10" s="167"/>
      <c r="T10" s="167"/>
      <c r="U10" s="167">
        <f t="shared" si="2"/>
        <v>100000</v>
      </c>
      <c r="V10" s="167"/>
      <c r="W10" s="169">
        <f t="shared" si="3"/>
        <v>100000</v>
      </c>
      <c r="X10" s="27" t="str">
        <f t="shared" si="0"/>
        <v>○</v>
      </c>
    </row>
    <row r="11" spans="1:24" ht="20.100000000000001" customHeight="1">
      <c r="B11" s="160">
        <v>4</v>
      </c>
      <c r="C11" s="161" t="s">
        <v>172</v>
      </c>
      <c r="D11" s="162" t="s">
        <v>173</v>
      </c>
      <c r="E11" s="163">
        <v>2</v>
      </c>
      <c r="F11" s="164">
        <v>10000</v>
      </c>
      <c r="G11" s="165">
        <f>ROUNDDOWN(E11*F11,0)</f>
        <v>20000</v>
      </c>
      <c r="H11" s="166">
        <v>2</v>
      </c>
      <c r="I11" s="167">
        <v>20000</v>
      </c>
      <c r="J11" s="167"/>
      <c r="K11" s="167"/>
      <c r="L11" s="168"/>
      <c r="M11" s="168"/>
      <c r="N11" s="168"/>
      <c r="O11" s="167"/>
      <c r="P11" s="167"/>
      <c r="Q11" s="167"/>
      <c r="R11" s="167"/>
      <c r="S11" s="167"/>
      <c r="T11" s="167"/>
      <c r="U11" s="167">
        <f>SUM(I11:T11)</f>
        <v>20000</v>
      </c>
      <c r="V11" s="167"/>
      <c r="W11" s="169">
        <f>SUM(U11,V11)</f>
        <v>20000</v>
      </c>
      <c r="X11" s="159" t="str">
        <f>IF(G11=W11,"○","×")</f>
        <v>○</v>
      </c>
    </row>
    <row r="12" spans="1:24" ht="20.100000000000001" customHeight="1">
      <c r="B12" s="170">
        <v>5</v>
      </c>
      <c r="C12" s="100" t="s">
        <v>36</v>
      </c>
      <c r="D12" s="101"/>
      <c r="E12" s="56">
        <v>1</v>
      </c>
      <c r="F12" s="57">
        <v>40000</v>
      </c>
      <c r="G12" s="51">
        <f t="shared" si="1"/>
        <v>40000</v>
      </c>
      <c r="H12" s="52">
        <v>3</v>
      </c>
      <c r="I12" s="53"/>
      <c r="J12" s="53">
        <v>40000</v>
      </c>
      <c r="K12" s="53"/>
      <c r="L12" s="54"/>
      <c r="M12" s="54"/>
      <c r="N12" s="54"/>
      <c r="O12" s="53"/>
      <c r="P12" s="53"/>
      <c r="Q12" s="53"/>
      <c r="R12" s="53"/>
      <c r="S12" s="53"/>
      <c r="T12" s="53"/>
      <c r="U12" s="53">
        <f t="shared" si="2"/>
        <v>40000</v>
      </c>
      <c r="V12" s="53"/>
      <c r="W12" s="55">
        <f t="shared" si="3"/>
        <v>40000</v>
      </c>
      <c r="X12" s="27" t="str">
        <f t="shared" si="0"/>
        <v>○</v>
      </c>
    </row>
    <row r="13" spans="1:24" ht="20.100000000000001" customHeight="1">
      <c r="B13" s="170">
        <v>6</v>
      </c>
      <c r="C13" s="100" t="s">
        <v>37</v>
      </c>
      <c r="D13" s="101"/>
      <c r="E13" s="56">
        <v>1</v>
      </c>
      <c r="F13" s="57">
        <v>20000</v>
      </c>
      <c r="G13" s="51">
        <f t="shared" si="1"/>
        <v>20000</v>
      </c>
      <c r="H13" s="52">
        <v>4</v>
      </c>
      <c r="I13" s="53"/>
      <c r="J13" s="53">
        <v>20000</v>
      </c>
      <c r="K13" s="53"/>
      <c r="L13" s="54"/>
      <c r="M13" s="54"/>
      <c r="N13" s="54"/>
      <c r="O13" s="53"/>
      <c r="P13" s="53"/>
      <c r="Q13" s="53"/>
      <c r="R13" s="53"/>
      <c r="S13" s="53"/>
      <c r="T13" s="53"/>
      <c r="U13" s="53">
        <f t="shared" si="2"/>
        <v>20000</v>
      </c>
      <c r="V13" s="53"/>
      <c r="W13" s="55">
        <f t="shared" si="3"/>
        <v>20000</v>
      </c>
      <c r="X13" s="27" t="str">
        <f t="shared" si="0"/>
        <v>○</v>
      </c>
    </row>
    <row r="14" spans="1:24" ht="20.100000000000001" customHeight="1">
      <c r="B14" s="170">
        <v>7</v>
      </c>
      <c r="C14" s="100" t="s">
        <v>28</v>
      </c>
      <c r="D14" s="101" t="s">
        <v>33</v>
      </c>
      <c r="E14" s="56">
        <v>5</v>
      </c>
      <c r="F14" s="57">
        <v>40000</v>
      </c>
      <c r="G14" s="51">
        <f t="shared" si="1"/>
        <v>200000</v>
      </c>
      <c r="H14" s="52">
        <v>5</v>
      </c>
      <c r="I14" s="53">
        <v>200000</v>
      </c>
      <c r="J14" s="53"/>
      <c r="K14" s="53"/>
      <c r="L14" s="54"/>
      <c r="M14" s="54"/>
      <c r="N14" s="54"/>
      <c r="O14" s="53"/>
      <c r="P14" s="53"/>
      <c r="Q14" s="53"/>
      <c r="R14" s="53"/>
      <c r="S14" s="53"/>
      <c r="T14" s="53"/>
      <c r="U14" s="53">
        <f t="shared" si="2"/>
        <v>200000</v>
      </c>
      <c r="V14" s="53"/>
      <c r="W14" s="55">
        <f t="shared" si="3"/>
        <v>200000</v>
      </c>
      <c r="X14" s="27" t="str">
        <f t="shared" si="0"/>
        <v>○</v>
      </c>
    </row>
    <row r="15" spans="1:24" ht="20.100000000000001" customHeight="1">
      <c r="B15" s="170">
        <v>8</v>
      </c>
      <c r="C15" s="100" t="s">
        <v>29</v>
      </c>
      <c r="D15" s="101"/>
      <c r="E15" s="56">
        <v>1</v>
      </c>
      <c r="F15" s="57">
        <v>10000</v>
      </c>
      <c r="G15" s="51">
        <f t="shared" si="1"/>
        <v>10000</v>
      </c>
      <c r="H15" s="52">
        <v>5</v>
      </c>
      <c r="I15" s="53"/>
      <c r="J15" s="53">
        <v>10000</v>
      </c>
      <c r="K15" s="53"/>
      <c r="L15" s="54"/>
      <c r="M15" s="54"/>
      <c r="N15" s="54"/>
      <c r="O15" s="53"/>
      <c r="P15" s="53"/>
      <c r="Q15" s="53"/>
      <c r="R15" s="53"/>
      <c r="S15" s="53"/>
      <c r="T15" s="53"/>
      <c r="U15" s="53">
        <f t="shared" si="2"/>
        <v>10000</v>
      </c>
      <c r="V15" s="53"/>
      <c r="W15" s="55">
        <f t="shared" si="3"/>
        <v>10000</v>
      </c>
      <c r="X15" s="27" t="str">
        <f t="shared" si="0"/>
        <v>○</v>
      </c>
    </row>
    <row r="16" spans="1:24" ht="68.25" customHeight="1">
      <c r="B16" s="170">
        <v>9</v>
      </c>
      <c r="C16" s="100" t="s">
        <v>35</v>
      </c>
      <c r="D16" s="102" t="s">
        <v>2452</v>
      </c>
      <c r="E16" s="56">
        <v>25</v>
      </c>
      <c r="F16" s="57">
        <v>20000</v>
      </c>
      <c r="G16" s="51">
        <f t="shared" si="1"/>
        <v>500000</v>
      </c>
      <c r="H16" s="52">
        <v>5</v>
      </c>
      <c r="I16" s="53"/>
      <c r="J16" s="53">
        <v>500000</v>
      </c>
      <c r="K16" s="53"/>
      <c r="L16" s="54"/>
      <c r="M16" s="54"/>
      <c r="N16" s="54"/>
      <c r="O16" s="53"/>
      <c r="P16" s="53"/>
      <c r="Q16" s="53"/>
      <c r="R16" s="53"/>
      <c r="S16" s="53"/>
      <c r="T16" s="53"/>
      <c r="U16" s="53">
        <f>SUM(I16:T16)</f>
        <v>500000</v>
      </c>
      <c r="V16" s="53"/>
      <c r="W16" s="55">
        <f t="shared" si="3"/>
        <v>500000</v>
      </c>
      <c r="X16" s="27" t="str">
        <f t="shared" si="0"/>
        <v>○</v>
      </c>
    </row>
    <row r="17" spans="2:24" ht="68.25" customHeight="1">
      <c r="B17" s="170">
        <v>10</v>
      </c>
      <c r="C17" s="100" t="s">
        <v>30</v>
      </c>
      <c r="D17" s="102" t="s">
        <v>2451</v>
      </c>
      <c r="E17" s="56">
        <v>20</v>
      </c>
      <c r="F17" s="57">
        <v>20000</v>
      </c>
      <c r="G17" s="51">
        <f t="shared" si="1"/>
        <v>400000</v>
      </c>
      <c r="H17" s="52">
        <v>5</v>
      </c>
      <c r="I17" s="53"/>
      <c r="J17" s="53">
        <v>400000</v>
      </c>
      <c r="K17" s="53"/>
      <c r="L17" s="54"/>
      <c r="M17" s="54"/>
      <c r="N17" s="54"/>
      <c r="O17" s="53"/>
      <c r="P17" s="53"/>
      <c r="Q17" s="53"/>
      <c r="R17" s="53"/>
      <c r="S17" s="53"/>
      <c r="T17" s="53"/>
      <c r="U17" s="53">
        <f t="shared" si="2"/>
        <v>400000</v>
      </c>
      <c r="V17" s="53"/>
      <c r="W17" s="55">
        <f t="shared" si="3"/>
        <v>400000</v>
      </c>
      <c r="X17" s="27" t="str">
        <f t="shared" si="0"/>
        <v>○</v>
      </c>
    </row>
    <row r="18" spans="2:24" ht="20.100000000000001" customHeight="1">
      <c r="B18" s="170">
        <v>11</v>
      </c>
      <c r="C18" s="100" t="s">
        <v>31</v>
      </c>
      <c r="D18" s="101" t="s">
        <v>2453</v>
      </c>
      <c r="E18" s="56">
        <v>1</v>
      </c>
      <c r="F18" s="57">
        <v>100000</v>
      </c>
      <c r="G18" s="51">
        <f>ROUNDDOWN(E18*F18,0)</f>
        <v>100000</v>
      </c>
      <c r="H18" s="52">
        <v>6</v>
      </c>
      <c r="I18" s="53"/>
      <c r="J18" s="53"/>
      <c r="K18" s="53"/>
      <c r="L18" s="54"/>
      <c r="M18" s="54"/>
      <c r="N18" s="54"/>
      <c r="O18" s="53"/>
      <c r="P18" s="53"/>
      <c r="Q18" s="53"/>
      <c r="R18" s="53"/>
      <c r="S18" s="53"/>
      <c r="T18" s="53"/>
      <c r="U18" s="53">
        <f t="shared" si="2"/>
        <v>0</v>
      </c>
      <c r="V18" s="53">
        <v>100000</v>
      </c>
      <c r="W18" s="55">
        <f t="shared" si="3"/>
        <v>100000</v>
      </c>
      <c r="X18" s="27" t="str">
        <f t="shared" si="0"/>
        <v>○</v>
      </c>
    </row>
    <row r="19" spans="2:24" ht="20.100000000000001" customHeight="1">
      <c r="B19" s="170">
        <v>12</v>
      </c>
      <c r="C19" s="100" t="s">
        <v>32</v>
      </c>
      <c r="D19" s="101" t="s">
        <v>2453</v>
      </c>
      <c r="E19" s="56">
        <v>1</v>
      </c>
      <c r="F19" s="57">
        <v>20000</v>
      </c>
      <c r="G19" s="51">
        <f t="shared" si="1"/>
        <v>20000</v>
      </c>
      <c r="H19" s="52">
        <v>6</v>
      </c>
      <c r="I19" s="53"/>
      <c r="J19" s="53"/>
      <c r="K19" s="53"/>
      <c r="L19" s="54"/>
      <c r="M19" s="54"/>
      <c r="N19" s="54"/>
      <c r="O19" s="53"/>
      <c r="P19" s="53"/>
      <c r="Q19" s="53"/>
      <c r="R19" s="53"/>
      <c r="S19" s="53"/>
      <c r="T19" s="53"/>
      <c r="U19" s="53">
        <f t="shared" si="2"/>
        <v>0</v>
      </c>
      <c r="V19" s="53">
        <v>20000</v>
      </c>
      <c r="W19" s="55">
        <f t="shared" si="3"/>
        <v>20000</v>
      </c>
      <c r="X19" s="27" t="str">
        <f t="shared" si="0"/>
        <v>○</v>
      </c>
    </row>
    <row r="20" spans="2:24" ht="20.100000000000001" customHeight="1" thickBot="1">
      <c r="B20" s="32" t="s">
        <v>18</v>
      </c>
      <c r="C20" s="103"/>
      <c r="D20" s="103"/>
      <c r="E20" s="58"/>
      <c r="F20" s="59"/>
      <c r="G20" s="60">
        <f>SUM(G8:G19)</f>
        <v>3410000</v>
      </c>
      <c r="H20" s="61"/>
      <c r="I20" s="62">
        <f>SUM(I8:I19)</f>
        <v>2320000</v>
      </c>
      <c r="J20" s="62">
        <f>SUM(J8:J19)</f>
        <v>970000</v>
      </c>
      <c r="K20" s="62">
        <f>SUM(K8:K19)</f>
        <v>0</v>
      </c>
      <c r="L20" s="63"/>
      <c r="M20" s="63"/>
      <c r="N20" s="63"/>
      <c r="O20" s="62">
        <f t="shared" ref="O20:V20" si="4">SUM(O8:O19)</f>
        <v>0</v>
      </c>
      <c r="P20" s="62">
        <f t="shared" si="4"/>
        <v>0</v>
      </c>
      <c r="Q20" s="62">
        <f t="shared" si="4"/>
        <v>0</v>
      </c>
      <c r="R20" s="62">
        <f t="shared" si="4"/>
        <v>0</v>
      </c>
      <c r="S20" s="62">
        <f t="shared" si="4"/>
        <v>0</v>
      </c>
      <c r="T20" s="62">
        <f t="shared" si="4"/>
        <v>0</v>
      </c>
      <c r="U20" s="62">
        <f t="shared" si="4"/>
        <v>3290000</v>
      </c>
      <c r="V20" s="62">
        <f t="shared" si="4"/>
        <v>120000</v>
      </c>
      <c r="W20" s="64">
        <f t="shared" si="3"/>
        <v>3410000</v>
      </c>
      <c r="X20" s="35" t="str">
        <f t="shared" si="0"/>
        <v>○</v>
      </c>
    </row>
    <row r="21" spans="2:24" ht="20.100000000000001" customHeight="1">
      <c r="B21" s="1703" t="s">
        <v>45</v>
      </c>
      <c r="C21" s="65" t="s">
        <v>19</v>
      </c>
      <c r="D21" s="104"/>
      <c r="E21" s="66"/>
      <c r="F21" s="67"/>
      <c r="G21" s="68">
        <v>20000</v>
      </c>
      <c r="H21" s="69">
        <v>7</v>
      </c>
      <c r="I21" s="70"/>
      <c r="J21" s="70"/>
      <c r="K21" s="70"/>
      <c r="L21" s="71">
        <f>IF(G21="","",U21)</f>
        <v>19296</v>
      </c>
      <c r="M21" s="70"/>
      <c r="N21" s="70"/>
      <c r="O21" s="70"/>
      <c r="P21" s="70"/>
      <c r="Q21" s="70"/>
      <c r="R21" s="70"/>
      <c r="S21" s="70"/>
      <c r="T21" s="70"/>
      <c r="U21" s="71">
        <f>IF(OR($U$20=0,G21=""),"",ROUNDDOWN(G21*$U$20/$W$20,0))</f>
        <v>19296</v>
      </c>
      <c r="V21" s="71">
        <f>IF(U21="","",G21-U21)</f>
        <v>704</v>
      </c>
      <c r="W21" s="72">
        <f>SUM(U21,V21)</f>
        <v>20000</v>
      </c>
      <c r="X21" s="47" t="str">
        <f t="shared" si="0"/>
        <v>○</v>
      </c>
    </row>
    <row r="22" spans="2:24" ht="20.100000000000001" customHeight="1">
      <c r="B22" s="1704"/>
      <c r="C22" s="73" t="s">
        <v>21</v>
      </c>
      <c r="D22" s="88"/>
      <c r="E22" s="74"/>
      <c r="F22" s="75"/>
      <c r="G22" s="51">
        <v>95746</v>
      </c>
      <c r="H22" s="52">
        <v>8</v>
      </c>
      <c r="I22" s="54"/>
      <c r="J22" s="54"/>
      <c r="K22" s="54"/>
      <c r="L22" s="54"/>
      <c r="M22" s="53">
        <f>IF(G22="","",U22)</f>
        <v>92376</v>
      </c>
      <c r="N22" s="54"/>
      <c r="O22" s="54"/>
      <c r="P22" s="54"/>
      <c r="Q22" s="54"/>
      <c r="R22" s="54"/>
      <c r="S22" s="54"/>
      <c r="T22" s="54"/>
      <c r="U22" s="53">
        <f>IF(OR($U$20=0,G22=""),"",ROUNDDOWN(G22*$U$20/$W$20,0))</f>
        <v>92376</v>
      </c>
      <c r="V22" s="53">
        <f>IF(U22="","",G22-U22)</f>
        <v>3370</v>
      </c>
      <c r="W22" s="55">
        <f>SUM(U22,V22)</f>
        <v>95746</v>
      </c>
      <c r="X22" s="37" t="str">
        <f t="shared" si="0"/>
        <v>○</v>
      </c>
    </row>
    <row r="23" spans="2:24" ht="20.100000000000001" customHeight="1" thickBot="1">
      <c r="B23" s="1705"/>
      <c r="C23" s="76" t="s">
        <v>22</v>
      </c>
      <c r="D23" s="105"/>
      <c r="E23" s="77"/>
      <c r="F23" s="78"/>
      <c r="G23" s="60">
        <v>76381</v>
      </c>
      <c r="H23" s="61">
        <v>9</v>
      </c>
      <c r="I23" s="63"/>
      <c r="J23" s="63"/>
      <c r="K23" s="63"/>
      <c r="L23" s="63"/>
      <c r="M23" s="63"/>
      <c r="N23" s="62">
        <f>IF(G23="","",U23)</f>
        <v>73693</v>
      </c>
      <c r="O23" s="63"/>
      <c r="P23" s="63"/>
      <c r="Q23" s="63"/>
      <c r="R23" s="63"/>
      <c r="S23" s="63"/>
      <c r="T23" s="63"/>
      <c r="U23" s="62">
        <f>IF(OR($U$20=0,G23=""),"",ROUNDDOWN(G23*$U$20/$W$20,0))</f>
        <v>73693</v>
      </c>
      <c r="V23" s="62">
        <f>IF(U23="","",G23-U23)</f>
        <v>2688</v>
      </c>
      <c r="W23" s="64">
        <f>SUM(U23,V23)</f>
        <v>76381</v>
      </c>
      <c r="X23" s="35" t="str">
        <f>IF(G23=W23,"○","×")</f>
        <v>○</v>
      </c>
    </row>
    <row r="24" spans="2:24" ht="20.100000000000001" customHeight="1">
      <c r="B24" s="44"/>
      <c r="C24" s="79" t="s">
        <v>43</v>
      </c>
      <c r="D24" s="80"/>
      <c r="E24" s="81"/>
      <c r="F24" s="82"/>
      <c r="G24" s="83">
        <v>500000</v>
      </c>
      <c r="H24" s="84">
        <v>10</v>
      </c>
      <c r="I24" s="85"/>
      <c r="J24" s="85"/>
      <c r="K24" s="85"/>
      <c r="L24" s="85"/>
      <c r="M24" s="85"/>
      <c r="N24" s="85"/>
      <c r="O24" s="85"/>
      <c r="P24" s="85"/>
      <c r="Q24" s="86">
        <f>IF(G24="","",U24)</f>
        <v>482401</v>
      </c>
      <c r="R24" s="85"/>
      <c r="S24" s="85"/>
      <c r="T24" s="85"/>
      <c r="U24" s="86">
        <f>IF(OR($U$22=0,G24=""),"",ROUNDDOWN(G24*$U$22/$W$22,0))</f>
        <v>482401</v>
      </c>
      <c r="V24" s="86">
        <f>IF(U24="","",G24-U24)</f>
        <v>17599</v>
      </c>
      <c r="W24" s="87">
        <f>SUM(U24,V24)</f>
        <v>500000</v>
      </c>
      <c r="X24" s="31" t="str">
        <f>IF(G24=W24,"○","×")</f>
        <v>○</v>
      </c>
    </row>
    <row r="25" spans="2:24" ht="20.100000000000001" customHeight="1">
      <c r="B25" s="29"/>
      <c r="C25" s="73" t="s">
        <v>44</v>
      </c>
      <c r="D25" s="88"/>
      <c r="E25" s="74"/>
      <c r="F25" s="75"/>
      <c r="G25" s="51">
        <v>800000</v>
      </c>
      <c r="H25" s="52">
        <v>11</v>
      </c>
      <c r="I25" s="54"/>
      <c r="J25" s="54"/>
      <c r="K25" s="54"/>
      <c r="L25" s="54"/>
      <c r="M25" s="54"/>
      <c r="N25" s="54"/>
      <c r="O25" s="54"/>
      <c r="P25" s="54"/>
      <c r="Q25" s="53">
        <f>IF(G25="","",U25)</f>
        <v>771842</v>
      </c>
      <c r="R25" s="54"/>
      <c r="S25" s="54"/>
      <c r="T25" s="54"/>
      <c r="U25" s="53">
        <f>IF(OR($U$22=0,G25=""),"",ROUNDDOWN(G25*$U$22/$W$22,0))</f>
        <v>771842</v>
      </c>
      <c r="V25" s="53">
        <f>IF(U25="","",G25-U25)</f>
        <v>28158</v>
      </c>
      <c r="W25" s="55">
        <f>SUM(U25,V25)</f>
        <v>800000</v>
      </c>
      <c r="X25" s="28" t="str">
        <f>IF(G25=W25,"○","×")</f>
        <v>○</v>
      </c>
    </row>
    <row r="26" spans="2:24" ht="20.100000000000001" customHeight="1" thickBot="1">
      <c r="B26" s="32" t="s">
        <v>18</v>
      </c>
      <c r="C26" s="89"/>
      <c r="D26" s="89"/>
      <c r="E26" s="90"/>
      <c r="F26" s="91"/>
      <c r="G26" s="60">
        <f>SUM(G21:G25)</f>
        <v>1492127</v>
      </c>
      <c r="H26" s="61"/>
      <c r="I26" s="62">
        <f>SUM(I21:I25)</f>
        <v>0</v>
      </c>
      <c r="J26" s="62">
        <f t="shared" ref="J26:T26" si="5">SUM(J21:J25)</f>
        <v>0</v>
      </c>
      <c r="K26" s="62">
        <f t="shared" si="5"/>
        <v>0</v>
      </c>
      <c r="L26" s="62">
        <f t="shared" si="5"/>
        <v>19296</v>
      </c>
      <c r="M26" s="62">
        <f t="shared" si="5"/>
        <v>92376</v>
      </c>
      <c r="N26" s="62">
        <f t="shared" si="5"/>
        <v>73693</v>
      </c>
      <c r="O26" s="62">
        <f t="shared" si="5"/>
        <v>0</v>
      </c>
      <c r="P26" s="62">
        <f t="shared" si="5"/>
        <v>0</v>
      </c>
      <c r="Q26" s="62">
        <f>SUM(Q21:Q25)</f>
        <v>1254243</v>
      </c>
      <c r="R26" s="62">
        <f t="shared" si="5"/>
        <v>0</v>
      </c>
      <c r="S26" s="62">
        <f t="shared" si="5"/>
        <v>0</v>
      </c>
      <c r="T26" s="62">
        <f t="shared" si="5"/>
        <v>0</v>
      </c>
      <c r="U26" s="62">
        <f>SUM(U21:U25)</f>
        <v>1439608</v>
      </c>
      <c r="V26" s="62">
        <f>SUM(V21:V25)</f>
        <v>52519</v>
      </c>
      <c r="W26" s="62">
        <f>SUM(W21:W25)</f>
        <v>1492127</v>
      </c>
      <c r="X26" s="35" t="str">
        <f>IF(G26=W26,"○","×")</f>
        <v>○</v>
      </c>
    </row>
    <row r="27" spans="2:24" ht="20.100000000000001" customHeight="1" thickBot="1">
      <c r="B27" s="36" t="s">
        <v>23</v>
      </c>
      <c r="C27" s="92"/>
      <c r="D27" s="92"/>
      <c r="E27" s="93"/>
      <c r="F27" s="94"/>
      <c r="G27" s="95">
        <f>G20+G26</f>
        <v>4902127</v>
      </c>
      <c r="H27" s="84"/>
      <c r="I27" s="96">
        <f t="shared" ref="I27:V27" si="6">I20+I26</f>
        <v>2320000</v>
      </c>
      <c r="J27" s="96">
        <f t="shared" si="6"/>
        <v>970000</v>
      </c>
      <c r="K27" s="96">
        <f t="shared" si="6"/>
        <v>0</v>
      </c>
      <c r="L27" s="96">
        <f t="shared" si="6"/>
        <v>19296</v>
      </c>
      <c r="M27" s="96">
        <f t="shared" si="6"/>
        <v>92376</v>
      </c>
      <c r="N27" s="96">
        <f t="shared" si="6"/>
        <v>73693</v>
      </c>
      <c r="O27" s="96">
        <f t="shared" si="6"/>
        <v>0</v>
      </c>
      <c r="P27" s="96">
        <f t="shared" si="6"/>
        <v>0</v>
      </c>
      <c r="Q27" s="96">
        <f>Q20+Q26</f>
        <v>1254243</v>
      </c>
      <c r="R27" s="96">
        <f t="shared" si="6"/>
        <v>0</v>
      </c>
      <c r="S27" s="96">
        <f t="shared" si="6"/>
        <v>0</v>
      </c>
      <c r="T27" s="96">
        <f t="shared" si="6"/>
        <v>0</v>
      </c>
      <c r="U27" s="792">
        <f>U20+U26</f>
        <v>4729608</v>
      </c>
      <c r="V27" s="86">
        <f t="shared" si="6"/>
        <v>172519</v>
      </c>
      <c r="W27" s="87">
        <f>SUM(U27,V27)</f>
        <v>4902127</v>
      </c>
      <c r="X27" s="31" t="str">
        <f>IF(G27=W27,"○","×")</f>
        <v>○</v>
      </c>
    </row>
    <row r="28" spans="2:24" ht="20.100000000000001" customHeight="1" thickBot="1">
      <c r="B28" s="7"/>
      <c r="C28" s="8"/>
      <c r="D28" s="21"/>
      <c r="E28" s="22"/>
      <c r="F28" s="21"/>
      <c r="G28" s="23"/>
      <c r="H28" s="21"/>
      <c r="I28" s="24"/>
      <c r="J28" s="24"/>
      <c r="K28" s="24"/>
      <c r="L28" s="24"/>
      <c r="M28" s="42" t="s">
        <v>48</v>
      </c>
      <c r="N28" s="86">
        <f>SUM(I27:N27)</f>
        <v>3475365</v>
      </c>
      <c r="O28" s="24"/>
      <c r="P28" s="43" t="s">
        <v>47</v>
      </c>
      <c r="Q28" s="86">
        <f>SUM(I27:Q27)</f>
        <v>4729608</v>
      </c>
      <c r="R28" s="24"/>
      <c r="S28" s="24"/>
      <c r="T28" s="24"/>
      <c r="U28" s="793" t="str">
        <f>IF(C8="","",IF(Q58+R57+S57+T57=U57,"○","入力エラー"))</f>
        <v>○</v>
      </c>
      <c r="V28" s="42" t="s">
        <v>46</v>
      </c>
      <c r="W28" s="55">
        <v>0</v>
      </c>
    </row>
    <row r="29" spans="2:24" ht="20.100000000000001" customHeight="1">
      <c r="T29" s="443"/>
      <c r="U29" s="444" t="s">
        <v>2588</v>
      </c>
      <c r="V29" s="41" t="s">
        <v>23</v>
      </c>
      <c r="W29" s="55">
        <f>W27+W28</f>
        <v>4902127</v>
      </c>
    </row>
    <row r="30" spans="2:24" ht="18" customHeight="1"/>
    <row r="31" spans="2:24" ht="18" customHeight="1"/>
    <row r="32" spans="2:24"/>
    <row r="33"/>
    <row r="34"/>
  </sheetData>
  <mergeCells count="24">
    <mergeCell ref="P2:W2"/>
    <mergeCell ref="I5:Q5"/>
    <mergeCell ref="U5:U7"/>
    <mergeCell ref="T6:T7"/>
    <mergeCell ref="D6:D7"/>
    <mergeCell ref="E6:E7"/>
    <mergeCell ref="F6:F7"/>
    <mergeCell ref="G6:G7"/>
    <mergeCell ref="H6:H7"/>
    <mergeCell ref="B21:B23"/>
    <mergeCell ref="S6:S7"/>
    <mergeCell ref="X4:X7"/>
    <mergeCell ref="I6:N6"/>
    <mergeCell ref="O6:O7"/>
    <mergeCell ref="P6:P7"/>
    <mergeCell ref="Q6:Q7"/>
    <mergeCell ref="R6:R7"/>
    <mergeCell ref="B4:H4"/>
    <mergeCell ref="I4:U4"/>
    <mergeCell ref="V4:V7"/>
    <mergeCell ref="W4:W7"/>
    <mergeCell ref="B5:B7"/>
    <mergeCell ref="C5:C7"/>
    <mergeCell ref="D5:H5"/>
  </mergeCells>
  <phoneticPr fontId="13"/>
  <conditionalFormatting sqref="P2">
    <cfRule type="cellIs" dxfId="71" priority="1" operator="equal">
      <formula>""</formula>
    </cfRule>
  </conditionalFormatting>
  <dataValidations count="2">
    <dataValidation imeMode="off" allowBlank="1" showInputMessage="1" showErrorMessage="1" sqref="E21:T25 V21:V25 E8:T19 V8:V19" xr:uid="{00000000-0002-0000-0300-000000000000}"/>
    <dataValidation imeMode="hiragana" allowBlank="1" showInputMessage="1" showErrorMessage="1" sqref="L2:N2" xr:uid="{00000000-0002-0000-0300-000001000000}"/>
  </dataValidations>
  <pageMargins left="0.47244094488188981" right="0.19685039370078741" top="0.74803149606299213" bottom="0.74803149606299213" header="0.31496062992125984" footer="0.31496062992125984"/>
  <pageSetup paperSize="9" scale="61"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B05C68-84E6-4FA5-A727-3FB6DC56D1B2}">
  <sheetPr>
    <tabColor theme="9"/>
    <pageSetUpPr fitToPage="1"/>
  </sheetPr>
  <dimension ref="A1:AR45"/>
  <sheetViews>
    <sheetView showGridLines="0" view="pageBreakPreview" zoomScaleNormal="70" zoomScaleSheetLayoutView="100" workbookViewId="0"/>
  </sheetViews>
  <sheetFormatPr defaultColWidth="0" defaultRowHeight="18.75" zeroHeight="1"/>
  <cols>
    <col min="1" max="24" width="4.85546875" style="1050" customWidth="1"/>
    <col min="25" max="25" width="4.85546875" style="1051" customWidth="1"/>
    <col min="26" max="28" width="4.85546875" style="1050" customWidth="1"/>
    <col min="29" max="29" width="4.85546875" style="1052" customWidth="1"/>
    <col min="30" max="32" width="4.85546875" style="1050" customWidth="1"/>
    <col min="33" max="34" width="25.42578125" style="1050" customWidth="1"/>
    <col min="35" max="35" width="3.85546875" style="1050" customWidth="1"/>
    <col min="36" max="44" width="4.7109375" style="1050" customWidth="1"/>
    <col min="45" max="16384" width="4.7109375" style="1050" hidden="1"/>
  </cols>
  <sheetData>
    <row r="1" spans="2:34" ht="23.25" customHeight="1">
      <c r="B1" s="1048"/>
      <c r="C1" s="1049"/>
      <c r="D1" s="1049"/>
      <c r="E1" s="1049"/>
      <c r="F1" s="1049"/>
      <c r="G1" s="1049"/>
      <c r="H1" s="1049"/>
      <c r="I1" s="1049"/>
      <c r="J1" s="1049"/>
      <c r="K1" s="1049"/>
      <c r="L1" s="1049"/>
    </row>
    <row r="2" spans="2:34" ht="42" customHeight="1">
      <c r="B2" s="1729" t="s">
        <v>67</v>
      </c>
      <c r="C2" s="1729"/>
      <c r="D2" s="1729"/>
      <c r="E2" s="1729"/>
      <c r="F2" s="1729"/>
      <c r="G2" s="1729"/>
      <c r="H2" s="1729"/>
      <c r="I2" s="1729"/>
      <c r="J2" s="1729"/>
      <c r="K2" s="1729"/>
      <c r="L2" s="1729"/>
      <c r="M2" s="1729"/>
      <c r="N2" s="1729"/>
      <c r="O2" s="1729"/>
      <c r="P2" s="1729"/>
      <c r="Q2" s="1729"/>
      <c r="R2" s="1729"/>
      <c r="S2" s="1729"/>
      <c r="T2" s="1729"/>
      <c r="U2" s="1729"/>
      <c r="V2" s="1729"/>
      <c r="W2" s="1729"/>
      <c r="X2" s="1729"/>
      <c r="Y2" s="1729"/>
      <c r="Z2" s="1729"/>
      <c r="AA2" s="1729"/>
      <c r="AB2" s="1053"/>
      <c r="AC2" s="1053"/>
      <c r="AD2" s="1053"/>
    </row>
    <row r="3" spans="2:34" ht="24">
      <c r="B3" s="1054"/>
      <c r="C3" s="1055"/>
      <c r="D3" s="1055"/>
      <c r="E3" s="1055"/>
      <c r="F3" s="1055"/>
      <c r="G3" s="1055"/>
      <c r="H3" s="1056"/>
      <c r="I3" s="1057"/>
      <c r="J3" s="1057"/>
      <c r="K3" s="1057"/>
      <c r="L3" s="1055"/>
    </row>
    <row r="4" spans="2:34" s="1059" customFormat="1" ht="35.1" customHeight="1" thickBot="1">
      <c r="B4" s="1058"/>
      <c r="C4" s="1731" t="s">
        <v>164</v>
      </c>
      <c r="D4" s="1731"/>
      <c r="E4" s="1731"/>
      <c r="F4" s="1731"/>
      <c r="G4" s="1731"/>
      <c r="H4" s="1730" t="str">
        <f>IF('A-1'!N11="","",'A-1'!N11)</f>
        <v/>
      </c>
      <c r="I4" s="1730"/>
      <c r="J4" s="1730"/>
      <c r="K4" s="1730"/>
      <c r="L4" s="1730"/>
      <c r="M4" s="1730"/>
      <c r="N4" s="1730"/>
      <c r="O4" s="1730"/>
      <c r="P4" s="1730"/>
      <c r="Q4" s="1730"/>
      <c r="R4" s="1730"/>
      <c r="S4" s="1730"/>
      <c r="T4" s="1730"/>
      <c r="U4" s="1730"/>
      <c r="V4" s="1730"/>
      <c r="Y4" s="1060"/>
      <c r="AC4" s="1061"/>
    </row>
    <row r="5" spans="2:34" s="1059" customFormat="1" ht="24">
      <c r="B5" s="1062"/>
      <c r="C5" s="1062"/>
      <c r="D5" s="1062"/>
      <c r="E5" s="1062"/>
      <c r="F5" s="1062"/>
      <c r="G5" s="1062"/>
      <c r="H5" s="1063"/>
      <c r="I5" s="1048"/>
      <c r="J5" s="1048"/>
      <c r="K5" s="1048"/>
      <c r="L5" s="1064"/>
      <c r="Y5" s="1060"/>
      <c r="AC5" s="1061"/>
    </row>
    <row r="6" spans="2:34" s="1059" customFormat="1" ht="35.1" customHeight="1" thickBot="1">
      <c r="B6" s="1058"/>
      <c r="C6" s="1732" t="s">
        <v>78</v>
      </c>
      <c r="D6" s="1732"/>
      <c r="E6" s="1732"/>
      <c r="F6" s="1732"/>
      <c r="G6" s="1732"/>
      <c r="H6" s="1732"/>
      <c r="I6" s="1732"/>
      <c r="J6" s="1732"/>
      <c r="K6" s="1732"/>
      <c r="L6" s="1732"/>
      <c r="M6" s="1732"/>
      <c r="N6" s="1732"/>
      <c r="O6" s="1732"/>
      <c r="P6" s="1732"/>
      <c r="Q6" s="1732"/>
      <c r="R6" s="1732"/>
      <c r="S6" s="1732"/>
      <c r="T6" s="1732"/>
      <c r="U6" s="1732"/>
      <c r="V6" s="1733" t="str">
        <f>IFERROR(IF(Y9="YES",AH6,IF(Y13="①",IF(AC21=0,AH6,AG6),IF(Y13="②",IF(AC28=0,AH6,AG6),IF(Y13="③",IF(AC35=0,AH6,AG6),IF(Y13="④",IF(AC40=0,AH6,AG6),IF(Y13="－",AG6,"")))))),"")</f>
        <v>消費税抜き</v>
      </c>
      <c r="W6" s="1733"/>
      <c r="X6" s="1733"/>
      <c r="Y6" s="1733"/>
      <c r="Z6" s="1733"/>
      <c r="AC6" s="1061"/>
      <c r="AG6" s="1065" t="s">
        <v>64</v>
      </c>
      <c r="AH6" s="1065" t="s">
        <v>63</v>
      </c>
    </row>
    <row r="7" spans="2:34" s="1059" customFormat="1" ht="35.1" customHeight="1">
      <c r="B7" s="1066"/>
      <c r="C7" s="1066"/>
      <c r="D7" s="1066"/>
      <c r="E7" s="1066"/>
      <c r="F7" s="1066"/>
      <c r="G7" s="1067"/>
      <c r="H7" s="1067"/>
      <c r="I7" s="1067"/>
      <c r="J7" s="1067"/>
      <c r="K7" s="1067"/>
      <c r="L7" s="1067"/>
      <c r="M7" s="1068"/>
      <c r="Y7" s="1069"/>
      <c r="AC7" s="1061"/>
    </row>
    <row r="8" spans="2:34" s="1070" customFormat="1" ht="35.1" customHeight="1">
      <c r="C8" s="1070" t="s">
        <v>81</v>
      </c>
      <c r="Y8" s="1069"/>
      <c r="AC8" s="1060"/>
    </row>
    <row r="9" spans="2:34" s="1070" customFormat="1" ht="35.1" customHeight="1" thickBot="1">
      <c r="C9" s="1726" t="s">
        <v>80</v>
      </c>
      <c r="D9" s="1726"/>
      <c r="E9" s="1726"/>
      <c r="F9" s="1726"/>
      <c r="G9" s="1726"/>
      <c r="H9" s="1726"/>
      <c r="I9" s="1726"/>
      <c r="J9" s="1726"/>
      <c r="K9" s="1726"/>
      <c r="L9" s="1726"/>
      <c r="M9" s="1726"/>
      <c r="N9" s="1726"/>
      <c r="O9" s="1726"/>
      <c r="P9" s="1726"/>
      <c r="Q9" s="1726"/>
      <c r="R9" s="1726"/>
      <c r="S9" s="1726"/>
      <c r="T9" s="1726"/>
      <c r="U9" s="1726"/>
      <c r="V9" s="1726"/>
      <c r="W9" s="1726"/>
      <c r="Y9" s="1727" t="s">
        <v>2989</v>
      </c>
      <c r="Z9" s="1727"/>
      <c r="AC9" s="1060"/>
    </row>
    <row r="10" spans="2:34" s="1070" customFormat="1" ht="24">
      <c r="C10" s="1070" t="s">
        <v>79</v>
      </c>
      <c r="Y10" s="1071"/>
      <c r="AC10" s="1060"/>
    </row>
    <row r="11" spans="2:34" s="1070" customFormat="1" ht="24">
      <c r="C11" s="1070" t="s">
        <v>82</v>
      </c>
      <c r="Y11" s="1071"/>
      <c r="AC11" s="1060"/>
    </row>
    <row r="12" spans="2:34" s="1070" customFormat="1" ht="35.1" customHeight="1">
      <c r="Y12" s="1071"/>
      <c r="AC12" s="1060"/>
    </row>
    <row r="13" spans="2:34" s="1070" customFormat="1" ht="35.1" customHeight="1" thickBot="1">
      <c r="C13" s="1070" t="s">
        <v>86</v>
      </c>
      <c r="Y13" s="1727" t="s">
        <v>2990</v>
      </c>
      <c r="Z13" s="1727"/>
      <c r="AC13" s="1060"/>
    </row>
    <row r="14" spans="2:34" s="1070" customFormat="1" ht="35.1" customHeight="1">
      <c r="C14" s="1728" t="s">
        <v>87</v>
      </c>
      <c r="D14" s="1728"/>
      <c r="E14" s="1728"/>
      <c r="F14" s="1728"/>
      <c r="G14" s="1728"/>
      <c r="H14" s="1728"/>
      <c r="I14" s="1728"/>
      <c r="J14" s="1728"/>
      <c r="K14" s="1728"/>
      <c r="L14" s="1728"/>
      <c r="M14" s="1728"/>
      <c r="N14" s="1728"/>
      <c r="O14" s="1728"/>
      <c r="P14" s="1728"/>
      <c r="Q14" s="1728"/>
      <c r="R14" s="1728"/>
      <c r="S14" s="1728"/>
      <c r="T14" s="1728"/>
      <c r="U14" s="1728"/>
      <c r="V14" s="1728"/>
      <c r="W14" s="1728"/>
      <c r="Y14" s="1072"/>
      <c r="AC14" s="1060"/>
    </row>
    <row r="15" spans="2:34" s="1070" customFormat="1" ht="35.1" customHeight="1">
      <c r="C15" s="1728" t="s">
        <v>88</v>
      </c>
      <c r="D15" s="1728"/>
      <c r="E15" s="1728"/>
      <c r="F15" s="1728"/>
      <c r="G15" s="1728"/>
      <c r="H15" s="1728"/>
      <c r="I15" s="1728"/>
      <c r="J15" s="1728"/>
      <c r="K15" s="1728"/>
      <c r="L15" s="1728"/>
      <c r="M15" s="1728"/>
      <c r="N15" s="1728"/>
      <c r="O15" s="1728"/>
      <c r="P15" s="1728"/>
      <c r="Q15" s="1728"/>
      <c r="R15" s="1728"/>
      <c r="S15" s="1728"/>
      <c r="T15" s="1728"/>
      <c r="U15" s="1728"/>
      <c r="V15" s="1728"/>
      <c r="W15" s="1728"/>
      <c r="Y15" s="1072"/>
      <c r="AC15" s="1060"/>
    </row>
    <row r="16" spans="2:34" s="1070" customFormat="1" ht="35.1" customHeight="1">
      <c r="C16" s="1728" t="s">
        <v>89</v>
      </c>
      <c r="D16" s="1728"/>
      <c r="E16" s="1728"/>
      <c r="F16" s="1728"/>
      <c r="G16" s="1728"/>
      <c r="H16" s="1728"/>
      <c r="I16" s="1728"/>
      <c r="J16" s="1728"/>
      <c r="K16" s="1728"/>
      <c r="L16" s="1728"/>
      <c r="M16" s="1728"/>
      <c r="N16" s="1728"/>
      <c r="O16" s="1728"/>
      <c r="P16" s="1728"/>
      <c r="Q16" s="1728"/>
      <c r="R16" s="1728"/>
      <c r="S16" s="1728"/>
      <c r="T16" s="1728"/>
      <c r="U16" s="1728"/>
      <c r="V16" s="1728"/>
      <c r="W16" s="1728"/>
      <c r="Y16" s="1072"/>
      <c r="AC16" s="1060"/>
    </row>
    <row r="17" spans="3:29" s="1070" customFormat="1" ht="35.1" customHeight="1">
      <c r="C17" s="1728" t="s">
        <v>84</v>
      </c>
      <c r="D17" s="1728"/>
      <c r="E17" s="1728"/>
      <c r="F17" s="1728"/>
      <c r="G17" s="1728"/>
      <c r="H17" s="1728"/>
      <c r="I17" s="1728"/>
      <c r="J17" s="1728"/>
      <c r="K17" s="1728"/>
      <c r="L17" s="1728"/>
      <c r="M17" s="1728"/>
      <c r="N17" s="1728"/>
      <c r="O17" s="1728"/>
      <c r="P17" s="1728"/>
      <c r="Q17" s="1728"/>
      <c r="R17" s="1728"/>
      <c r="S17" s="1728"/>
      <c r="T17" s="1728"/>
      <c r="U17" s="1728"/>
      <c r="V17" s="1728"/>
      <c r="W17" s="1728"/>
      <c r="Y17" s="1072"/>
      <c r="AC17" s="1060"/>
    </row>
    <row r="18" spans="3:29" s="1070" customFormat="1" ht="24">
      <c r="C18" s="1070" t="s">
        <v>2480</v>
      </c>
      <c r="Y18" s="1072"/>
      <c r="AC18" s="1060"/>
    </row>
    <row r="19" spans="3:29" s="1070" customFormat="1" ht="24">
      <c r="C19" s="1070" t="s">
        <v>83</v>
      </c>
      <c r="Y19" s="1071"/>
      <c r="AC19" s="1060"/>
    </row>
    <row r="20" spans="3:29" s="1070" customFormat="1" ht="35.1" customHeight="1">
      <c r="Y20" s="1071"/>
      <c r="AC20" s="1060"/>
    </row>
    <row r="21" spans="3:29" s="1070" customFormat="1" ht="35.1" customHeight="1">
      <c r="C21" s="1070" t="s">
        <v>85</v>
      </c>
      <c r="Y21" s="1071"/>
      <c r="AC21" s="1060">
        <f>COUNTIF(Y22:Z25,"NO")</f>
        <v>0</v>
      </c>
    </row>
    <row r="22" spans="3:29" s="1070" customFormat="1" ht="35.1" customHeight="1" thickBot="1">
      <c r="C22" s="1726" t="s">
        <v>68</v>
      </c>
      <c r="D22" s="1726"/>
      <c r="E22" s="1726"/>
      <c r="F22" s="1726"/>
      <c r="G22" s="1726"/>
      <c r="H22" s="1726"/>
      <c r="I22" s="1726"/>
      <c r="J22" s="1726"/>
      <c r="K22" s="1726"/>
      <c r="L22" s="1726"/>
      <c r="M22" s="1726"/>
      <c r="N22" s="1726"/>
      <c r="O22" s="1726"/>
      <c r="P22" s="1726"/>
      <c r="Q22" s="1726"/>
      <c r="R22" s="1726"/>
      <c r="S22" s="1726"/>
      <c r="T22" s="1726"/>
      <c r="U22" s="1726"/>
      <c r="V22" s="1726"/>
      <c r="W22" s="1726"/>
      <c r="Y22" s="1727"/>
      <c r="Z22" s="1727"/>
      <c r="AC22" s="1060"/>
    </row>
    <row r="23" spans="3:29" s="1070" customFormat="1" ht="35.1" customHeight="1" thickBot="1">
      <c r="C23" s="1726" t="s">
        <v>69</v>
      </c>
      <c r="D23" s="1726"/>
      <c r="E23" s="1726"/>
      <c r="F23" s="1726"/>
      <c r="G23" s="1726"/>
      <c r="H23" s="1726"/>
      <c r="I23" s="1726"/>
      <c r="J23" s="1726"/>
      <c r="K23" s="1726"/>
      <c r="L23" s="1726"/>
      <c r="M23" s="1726"/>
      <c r="N23" s="1726"/>
      <c r="O23" s="1726"/>
      <c r="P23" s="1726"/>
      <c r="Q23" s="1726"/>
      <c r="R23" s="1726"/>
      <c r="S23" s="1726"/>
      <c r="T23" s="1726"/>
      <c r="U23" s="1726"/>
      <c r="V23" s="1726"/>
      <c r="W23" s="1726"/>
      <c r="Y23" s="1727"/>
      <c r="Z23" s="1727"/>
      <c r="AC23" s="1060"/>
    </row>
    <row r="24" spans="3:29" s="1070" customFormat="1" ht="35.1" customHeight="1" thickBot="1">
      <c r="C24" s="1726" t="s">
        <v>70</v>
      </c>
      <c r="D24" s="1726"/>
      <c r="E24" s="1726"/>
      <c r="F24" s="1726"/>
      <c r="G24" s="1726"/>
      <c r="H24" s="1726"/>
      <c r="I24" s="1726"/>
      <c r="J24" s="1726"/>
      <c r="K24" s="1726"/>
      <c r="L24" s="1726"/>
      <c r="M24" s="1726"/>
      <c r="N24" s="1726"/>
      <c r="O24" s="1726"/>
      <c r="P24" s="1726"/>
      <c r="Q24" s="1726"/>
      <c r="R24" s="1726"/>
      <c r="S24" s="1726"/>
      <c r="T24" s="1726"/>
      <c r="U24" s="1726"/>
      <c r="V24" s="1726"/>
      <c r="W24" s="1726"/>
      <c r="Y24" s="1727"/>
      <c r="Z24" s="1727"/>
      <c r="AC24" s="1060"/>
    </row>
    <row r="25" spans="3:29" s="1070" customFormat="1" ht="35.1" customHeight="1" thickBot="1">
      <c r="C25" s="1726" t="s">
        <v>71</v>
      </c>
      <c r="D25" s="1726"/>
      <c r="E25" s="1726"/>
      <c r="F25" s="1726"/>
      <c r="G25" s="1726"/>
      <c r="H25" s="1726"/>
      <c r="I25" s="1726"/>
      <c r="J25" s="1726"/>
      <c r="K25" s="1726"/>
      <c r="L25" s="1726"/>
      <c r="M25" s="1726"/>
      <c r="N25" s="1726"/>
      <c r="O25" s="1726"/>
      <c r="P25" s="1726"/>
      <c r="Q25" s="1726"/>
      <c r="R25" s="1726"/>
      <c r="S25" s="1726"/>
      <c r="T25" s="1726"/>
      <c r="U25" s="1726"/>
      <c r="V25" s="1726"/>
      <c r="W25" s="1726"/>
      <c r="Y25" s="1727"/>
      <c r="Z25" s="1727"/>
      <c r="AC25" s="1060"/>
    </row>
    <row r="26" spans="3:29" s="1070" customFormat="1" ht="24">
      <c r="C26" s="1070" t="s">
        <v>93</v>
      </c>
      <c r="Y26" s="1071"/>
      <c r="AC26" s="1060"/>
    </row>
    <row r="27" spans="3:29" s="1070" customFormat="1" ht="35.1" customHeight="1">
      <c r="Y27" s="1071"/>
      <c r="AC27" s="1060"/>
    </row>
    <row r="28" spans="3:29" s="1070" customFormat="1" ht="35.1" customHeight="1">
      <c r="C28" s="1070" t="s">
        <v>90</v>
      </c>
      <c r="Y28" s="1071"/>
      <c r="AC28" s="1060">
        <f>COUNTIF(Y29:Z32,"NO")</f>
        <v>0</v>
      </c>
    </row>
    <row r="29" spans="3:29" s="1070" customFormat="1" ht="35.1" customHeight="1" thickBot="1">
      <c r="C29" s="1726" t="s">
        <v>72</v>
      </c>
      <c r="D29" s="1726"/>
      <c r="E29" s="1726"/>
      <c r="F29" s="1726"/>
      <c r="G29" s="1726"/>
      <c r="H29" s="1726"/>
      <c r="I29" s="1726"/>
      <c r="J29" s="1726"/>
      <c r="K29" s="1726"/>
      <c r="L29" s="1726"/>
      <c r="M29" s="1726"/>
      <c r="N29" s="1726"/>
      <c r="O29" s="1726"/>
      <c r="P29" s="1726"/>
      <c r="Q29" s="1726"/>
      <c r="R29" s="1726"/>
      <c r="S29" s="1726"/>
      <c r="T29" s="1726"/>
      <c r="U29" s="1726"/>
      <c r="V29" s="1726"/>
      <c r="W29" s="1726"/>
      <c r="Y29" s="1727"/>
      <c r="Z29" s="1727"/>
      <c r="AC29" s="1060"/>
    </row>
    <row r="30" spans="3:29" s="1070" customFormat="1" ht="35.1" customHeight="1" thickBot="1">
      <c r="C30" s="1726" t="s">
        <v>73</v>
      </c>
      <c r="D30" s="1726"/>
      <c r="E30" s="1726"/>
      <c r="F30" s="1726"/>
      <c r="G30" s="1726"/>
      <c r="H30" s="1726"/>
      <c r="I30" s="1726"/>
      <c r="J30" s="1726"/>
      <c r="K30" s="1726"/>
      <c r="L30" s="1726"/>
      <c r="M30" s="1726"/>
      <c r="N30" s="1726"/>
      <c r="O30" s="1726"/>
      <c r="P30" s="1726"/>
      <c r="Q30" s="1726"/>
      <c r="R30" s="1726"/>
      <c r="S30" s="1726"/>
      <c r="T30" s="1726"/>
      <c r="U30" s="1726"/>
      <c r="V30" s="1726"/>
      <c r="W30" s="1726"/>
      <c r="Y30" s="1727"/>
      <c r="Z30" s="1727"/>
      <c r="AC30" s="1060"/>
    </row>
    <row r="31" spans="3:29" s="1070" customFormat="1" ht="35.1" customHeight="1" thickBot="1">
      <c r="C31" s="1726" t="s">
        <v>74</v>
      </c>
      <c r="D31" s="1726"/>
      <c r="E31" s="1726"/>
      <c r="F31" s="1726"/>
      <c r="G31" s="1726"/>
      <c r="H31" s="1726"/>
      <c r="I31" s="1726"/>
      <c r="J31" s="1726"/>
      <c r="K31" s="1726"/>
      <c r="L31" s="1726"/>
      <c r="M31" s="1726"/>
      <c r="N31" s="1726"/>
      <c r="O31" s="1726"/>
      <c r="P31" s="1726"/>
      <c r="Q31" s="1726"/>
      <c r="R31" s="1726"/>
      <c r="S31" s="1726"/>
      <c r="T31" s="1726"/>
      <c r="U31" s="1726"/>
      <c r="V31" s="1726"/>
      <c r="W31" s="1726"/>
      <c r="Y31" s="1727"/>
      <c r="Z31" s="1727"/>
      <c r="AC31" s="1060"/>
    </row>
    <row r="32" spans="3:29" s="1070" customFormat="1" ht="35.1" customHeight="1" thickBot="1">
      <c r="C32" s="1726" t="s">
        <v>75</v>
      </c>
      <c r="D32" s="1726"/>
      <c r="E32" s="1726"/>
      <c r="F32" s="1726"/>
      <c r="G32" s="1726"/>
      <c r="H32" s="1726"/>
      <c r="I32" s="1726"/>
      <c r="J32" s="1726"/>
      <c r="K32" s="1726"/>
      <c r="L32" s="1726"/>
      <c r="M32" s="1726"/>
      <c r="N32" s="1726"/>
      <c r="O32" s="1726"/>
      <c r="P32" s="1726"/>
      <c r="Q32" s="1726"/>
      <c r="R32" s="1726"/>
      <c r="S32" s="1726"/>
      <c r="T32" s="1726"/>
      <c r="U32" s="1726"/>
      <c r="V32" s="1726"/>
      <c r="W32" s="1726"/>
      <c r="Y32" s="1727"/>
      <c r="Z32" s="1727"/>
      <c r="AC32" s="1060"/>
    </row>
    <row r="33" spans="3:29" s="1070" customFormat="1" ht="24">
      <c r="C33" s="1070" t="s">
        <v>93</v>
      </c>
      <c r="Y33" s="1071"/>
      <c r="AC33" s="1060"/>
    </row>
    <row r="34" spans="3:29" s="1070" customFormat="1" ht="35.1" customHeight="1">
      <c r="Y34" s="1071"/>
      <c r="AC34" s="1060"/>
    </row>
    <row r="35" spans="3:29" s="1070" customFormat="1" ht="35.1" customHeight="1">
      <c r="C35" s="1070" t="s">
        <v>91</v>
      </c>
      <c r="Y35" s="1071"/>
      <c r="AC35" s="1060">
        <f>COUNTIF(Y36:Z37,"NO")</f>
        <v>0</v>
      </c>
    </row>
    <row r="36" spans="3:29" s="1070" customFormat="1" ht="35.1" customHeight="1" thickBot="1">
      <c r="C36" s="1726" t="s">
        <v>76</v>
      </c>
      <c r="D36" s="1726"/>
      <c r="E36" s="1726"/>
      <c r="F36" s="1726"/>
      <c r="G36" s="1726"/>
      <c r="H36" s="1726"/>
      <c r="I36" s="1726"/>
      <c r="J36" s="1726"/>
      <c r="K36" s="1726"/>
      <c r="L36" s="1726"/>
      <c r="M36" s="1726"/>
      <c r="N36" s="1726"/>
      <c r="O36" s="1726"/>
      <c r="P36" s="1726"/>
      <c r="Q36" s="1726"/>
      <c r="R36" s="1726"/>
      <c r="S36" s="1726"/>
      <c r="T36" s="1726"/>
      <c r="U36" s="1726"/>
      <c r="V36" s="1726"/>
      <c r="W36" s="1726"/>
      <c r="Y36" s="1727"/>
      <c r="Z36" s="1727"/>
      <c r="AC36" s="1060"/>
    </row>
    <row r="37" spans="3:29" s="1070" customFormat="1" ht="35.1" customHeight="1" thickBot="1">
      <c r="C37" s="1726" t="s">
        <v>92</v>
      </c>
      <c r="D37" s="1726"/>
      <c r="E37" s="1726"/>
      <c r="F37" s="1726"/>
      <c r="G37" s="1726"/>
      <c r="H37" s="1726"/>
      <c r="I37" s="1726"/>
      <c r="J37" s="1726"/>
      <c r="K37" s="1726"/>
      <c r="L37" s="1726"/>
      <c r="M37" s="1726"/>
      <c r="N37" s="1726"/>
      <c r="O37" s="1726"/>
      <c r="P37" s="1726"/>
      <c r="Q37" s="1726"/>
      <c r="R37" s="1726"/>
      <c r="S37" s="1726"/>
      <c r="T37" s="1726"/>
      <c r="U37" s="1726"/>
      <c r="V37" s="1726"/>
      <c r="W37" s="1726"/>
      <c r="Y37" s="1727"/>
      <c r="Z37" s="1727"/>
      <c r="AC37" s="1060"/>
    </row>
    <row r="38" spans="3:29" s="1070" customFormat="1" ht="24">
      <c r="C38" s="1070" t="s">
        <v>94</v>
      </c>
      <c r="Y38" s="1071"/>
      <c r="AC38" s="1060"/>
    </row>
    <row r="39" spans="3:29" s="1070" customFormat="1" ht="35.1" customHeight="1">
      <c r="Y39" s="1071"/>
      <c r="AC39" s="1060"/>
    </row>
    <row r="40" spans="3:29" s="1070" customFormat="1" ht="35.1" customHeight="1">
      <c r="C40" s="1070" t="s">
        <v>96</v>
      </c>
      <c r="Y40" s="1071"/>
      <c r="AC40" s="1060">
        <f>COUNTIF(Y41,"NO")</f>
        <v>0</v>
      </c>
    </row>
    <row r="41" spans="3:29" s="1070" customFormat="1" ht="35.1" customHeight="1" thickBot="1">
      <c r="C41" s="1726" t="s">
        <v>77</v>
      </c>
      <c r="D41" s="1726"/>
      <c r="E41" s="1726"/>
      <c r="F41" s="1726"/>
      <c r="G41" s="1726"/>
      <c r="H41" s="1726"/>
      <c r="I41" s="1726"/>
      <c r="J41" s="1726"/>
      <c r="K41" s="1726"/>
      <c r="L41" s="1726"/>
      <c r="M41" s="1726"/>
      <c r="N41" s="1726"/>
      <c r="O41" s="1726"/>
      <c r="P41" s="1726"/>
      <c r="Q41" s="1726"/>
      <c r="R41" s="1726"/>
      <c r="S41" s="1726"/>
      <c r="T41" s="1726"/>
      <c r="U41" s="1726"/>
      <c r="V41" s="1726"/>
      <c r="W41" s="1726"/>
      <c r="Y41" s="1727"/>
      <c r="Z41" s="1727"/>
      <c r="AC41" s="1060"/>
    </row>
    <row r="42" spans="3:29" s="1070" customFormat="1" ht="24">
      <c r="C42" s="1070" t="s">
        <v>95</v>
      </c>
      <c r="Y42" s="1071"/>
      <c r="AC42" s="1060"/>
    </row>
    <row r="43" spans="3:29" s="1073" customFormat="1" ht="24">
      <c r="Y43" s="1074"/>
      <c r="AC43" s="1075"/>
    </row>
    <row r="44" spans="3:29"/>
    <row r="45" spans="3:29"/>
  </sheetData>
  <mergeCells count="34">
    <mergeCell ref="Y36:Z36"/>
    <mergeCell ref="Y37:Z37"/>
    <mergeCell ref="Y41:Z41"/>
    <mergeCell ref="B2:AA2"/>
    <mergeCell ref="Y32:Z32"/>
    <mergeCell ref="H4:V4"/>
    <mergeCell ref="C4:G4"/>
    <mergeCell ref="C6:U6"/>
    <mergeCell ref="V6:Z6"/>
    <mergeCell ref="Y23:Z23"/>
    <mergeCell ref="Y24:Z24"/>
    <mergeCell ref="Y25:Z25"/>
    <mergeCell ref="C29:W29"/>
    <mergeCell ref="C30:W30"/>
    <mergeCell ref="C31:W31"/>
    <mergeCell ref="Y29:Z29"/>
    <mergeCell ref="Y30:Z30"/>
    <mergeCell ref="Y31:Z31"/>
    <mergeCell ref="Y13:Z13"/>
    <mergeCell ref="C22:W22"/>
    <mergeCell ref="Y22:Z22"/>
    <mergeCell ref="C17:W17"/>
    <mergeCell ref="C23:W23"/>
    <mergeCell ref="Y9:Z9"/>
    <mergeCell ref="C9:W9"/>
    <mergeCell ref="C14:W14"/>
    <mergeCell ref="C15:W15"/>
    <mergeCell ref="C16:W16"/>
    <mergeCell ref="C32:W32"/>
    <mergeCell ref="C36:W36"/>
    <mergeCell ref="C37:W37"/>
    <mergeCell ref="C41:W41"/>
    <mergeCell ref="C24:W24"/>
    <mergeCell ref="C25:W25"/>
  </mergeCells>
  <phoneticPr fontId="13"/>
  <conditionalFormatting sqref="V6">
    <cfRule type="containsBlanks" dxfId="70" priority="36">
      <formula>LEN(TRIM(V6))=0</formula>
    </cfRule>
  </conditionalFormatting>
  <conditionalFormatting sqref="Y9">
    <cfRule type="containsBlanks" dxfId="69" priority="30">
      <formula>LEN(TRIM(Y9))=0</formula>
    </cfRule>
  </conditionalFormatting>
  <conditionalFormatting sqref="Y13">
    <cfRule type="containsBlanks" dxfId="68" priority="25">
      <formula>LEN(TRIM(Y13))=0</formula>
    </cfRule>
  </conditionalFormatting>
  <conditionalFormatting sqref="Y22">
    <cfRule type="containsBlanks" dxfId="67" priority="24">
      <formula>LEN(TRIM(Y22))=0</formula>
    </cfRule>
  </conditionalFormatting>
  <conditionalFormatting sqref="Y29">
    <cfRule type="containsBlanks" dxfId="66" priority="20">
      <formula>LEN(TRIM(Y29))=0</formula>
    </cfRule>
  </conditionalFormatting>
  <conditionalFormatting sqref="Y36:Y37">
    <cfRule type="containsBlanks" dxfId="65" priority="16">
      <formula>LEN(TRIM(Y36))=0</formula>
    </cfRule>
  </conditionalFormatting>
  <conditionalFormatting sqref="Y41">
    <cfRule type="containsBlanks" dxfId="64" priority="14">
      <formula>LEN(TRIM(Y41))=0</formula>
    </cfRule>
  </conditionalFormatting>
  <conditionalFormatting sqref="Y30:Y32">
    <cfRule type="containsBlanks" dxfId="63" priority="12">
      <formula>LEN(TRIM(Y30))=0</formula>
    </cfRule>
  </conditionalFormatting>
  <conditionalFormatting sqref="Y23:Y25">
    <cfRule type="containsBlanks" dxfId="62" priority="11">
      <formula>LEN(TRIM(Y23))=0</formula>
    </cfRule>
  </conditionalFormatting>
  <conditionalFormatting sqref="AG7">
    <cfRule type="cellIs" dxfId="61" priority="10" operator="equal">
      <formula>"YES"</formula>
    </cfRule>
  </conditionalFormatting>
  <conditionalFormatting sqref="B13:AA43">
    <cfRule type="expression" dxfId="60" priority="1">
      <formula>$Y$9="YES"</formula>
    </cfRule>
  </conditionalFormatting>
  <dataValidations count="2">
    <dataValidation type="list" allowBlank="1" showInputMessage="1" showErrorMessage="1" sqref="Y9 Y41 Y36:Y37 Y29:Y32 Y22:Y25" xr:uid="{683FEC2F-79E3-425E-A90D-557B3D726EC1}">
      <formula1>"YES,NO"</formula1>
    </dataValidation>
    <dataValidation type="list" allowBlank="1" showInputMessage="1" showErrorMessage="1" sqref="Y13:Z13" xr:uid="{BBFEFCE7-B620-4C5B-B42C-0E29E96E78AE}">
      <formula1>"①,②,③,④,－"</formula1>
    </dataValidation>
  </dataValidations>
  <pageMargins left="0.70866141732283472" right="0.31496062992125984" top="0.55118110236220474" bottom="0.55118110236220474" header="0.31496062992125984" footer="0.31496062992125984"/>
  <pageSetup paperSize="9" scale="74" fitToHeight="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D5633-DA27-4676-80B3-2F21A940AA34}">
  <sheetPr>
    <tabColor theme="9"/>
    <pageSetUpPr fitToPage="1"/>
  </sheetPr>
  <dimension ref="A1:WVM35"/>
  <sheetViews>
    <sheetView showGridLines="0" view="pageBreakPreview" zoomScaleNormal="115" zoomScaleSheetLayoutView="100" workbookViewId="0"/>
  </sheetViews>
  <sheetFormatPr defaultColWidth="0" defaultRowHeight="12.75" zeroHeight="1"/>
  <cols>
    <col min="1" max="1" width="4.5703125" style="1078" customWidth="1"/>
    <col min="2" max="2" width="6" style="1078" customWidth="1"/>
    <col min="3" max="3" width="12.85546875" style="1079" customWidth="1"/>
    <col min="4" max="4" width="12.85546875" style="1078" customWidth="1"/>
    <col min="5" max="5" width="12.85546875" style="1079" customWidth="1"/>
    <col min="6" max="6" width="12.85546875" style="1078" customWidth="1"/>
    <col min="7" max="7" width="12.85546875" style="1081" customWidth="1"/>
    <col min="8" max="10" width="12.85546875" style="1078" customWidth="1"/>
    <col min="11" max="11" width="5.140625" style="1078" customWidth="1"/>
    <col min="12" max="15" width="9.140625" style="1078" customWidth="1"/>
    <col min="16" max="20" width="9.140625" style="1078" hidden="1" customWidth="1"/>
    <col min="21" max="243" width="9.140625" style="1078" hidden="1"/>
    <col min="244" max="244" width="12.5703125" style="1078" hidden="1"/>
    <col min="245" max="248" width="9.140625" style="1078" hidden="1"/>
    <col min="249" max="249" width="13.5703125" style="1078" hidden="1"/>
    <col min="250" max="251" width="7.140625" style="1078" hidden="1"/>
    <col min="252" max="252" width="15.28515625" style="1078" hidden="1"/>
    <col min="253" max="254" width="6.85546875" style="1078" hidden="1"/>
    <col min="255" max="255" width="14.85546875" style="1078" hidden="1"/>
    <col min="256" max="257" width="5.85546875" style="1078" hidden="1"/>
    <col min="258" max="258" width="12.140625" style="1078" hidden="1"/>
    <col min="259" max="259" width="17" style="1078" hidden="1"/>
    <col min="260" max="260" width="22" style="1078" hidden="1"/>
    <col min="261" max="261" width="1.140625" style="1078" hidden="1"/>
    <col min="262" max="499" width="9.140625" style="1078" hidden="1"/>
    <col min="500" max="500" width="12.5703125" style="1078" hidden="1"/>
    <col min="501" max="504" width="9.140625" style="1078" hidden="1"/>
    <col min="505" max="505" width="13.5703125" style="1078" hidden="1"/>
    <col min="506" max="507" width="7.140625" style="1078" hidden="1"/>
    <col min="508" max="508" width="15.28515625" style="1078" hidden="1"/>
    <col min="509" max="510" width="6.85546875" style="1078" hidden="1"/>
    <col min="511" max="511" width="14.85546875" style="1078" hidden="1"/>
    <col min="512" max="513" width="5.85546875" style="1078" hidden="1"/>
    <col min="514" max="514" width="12.140625" style="1078" hidden="1"/>
    <col min="515" max="515" width="17" style="1078" hidden="1"/>
    <col min="516" max="516" width="22" style="1078" hidden="1"/>
    <col min="517" max="517" width="1.140625" style="1078" hidden="1"/>
    <col min="518" max="755" width="9.140625" style="1078" hidden="1"/>
    <col min="756" max="756" width="12.5703125" style="1078" hidden="1"/>
    <col min="757" max="760" width="9.140625" style="1078" hidden="1"/>
    <col min="761" max="761" width="13.5703125" style="1078" hidden="1"/>
    <col min="762" max="763" width="7.140625" style="1078" hidden="1"/>
    <col min="764" max="764" width="15.28515625" style="1078" hidden="1"/>
    <col min="765" max="766" width="6.85546875" style="1078" hidden="1"/>
    <col min="767" max="767" width="14.85546875" style="1078" hidden="1"/>
    <col min="768" max="769" width="5.85546875" style="1078" hidden="1"/>
    <col min="770" max="770" width="12.140625" style="1078" hidden="1"/>
    <col min="771" max="771" width="17" style="1078" hidden="1"/>
    <col min="772" max="772" width="22" style="1078" hidden="1"/>
    <col min="773" max="773" width="1.140625" style="1078" hidden="1"/>
    <col min="774" max="1011" width="9.140625" style="1078" hidden="1"/>
    <col min="1012" max="1012" width="12.5703125" style="1078" hidden="1"/>
    <col min="1013" max="1016" width="9.140625" style="1078" hidden="1"/>
    <col min="1017" max="1017" width="13.5703125" style="1078" hidden="1"/>
    <col min="1018" max="1019" width="7.140625" style="1078" hidden="1"/>
    <col min="1020" max="1020" width="15.28515625" style="1078" hidden="1"/>
    <col min="1021" max="1022" width="6.85546875" style="1078" hidden="1"/>
    <col min="1023" max="1023" width="14.85546875" style="1078" hidden="1"/>
    <col min="1024" max="1025" width="5.85546875" style="1078" hidden="1"/>
    <col min="1026" max="1026" width="12.140625" style="1078" hidden="1"/>
    <col min="1027" max="1027" width="17" style="1078" hidden="1"/>
    <col min="1028" max="1028" width="22" style="1078" hidden="1"/>
    <col min="1029" max="1029" width="1.140625" style="1078" hidden="1"/>
    <col min="1030" max="1267" width="9.140625" style="1078" hidden="1"/>
    <col min="1268" max="1268" width="12.5703125" style="1078" hidden="1"/>
    <col min="1269" max="1272" width="9.140625" style="1078" hidden="1"/>
    <col min="1273" max="1273" width="13.5703125" style="1078" hidden="1"/>
    <col min="1274" max="1275" width="7.140625" style="1078" hidden="1"/>
    <col min="1276" max="1276" width="15.28515625" style="1078" hidden="1"/>
    <col min="1277" max="1278" width="6.85546875" style="1078" hidden="1"/>
    <col min="1279" max="1279" width="14.85546875" style="1078" hidden="1"/>
    <col min="1280" max="1281" width="5.85546875" style="1078" hidden="1"/>
    <col min="1282" max="1282" width="12.140625" style="1078" hidden="1"/>
    <col min="1283" max="1283" width="17" style="1078" hidden="1"/>
    <col min="1284" max="1284" width="22" style="1078" hidden="1"/>
    <col min="1285" max="1285" width="1.140625" style="1078" hidden="1"/>
    <col min="1286" max="1523" width="9.140625" style="1078" hidden="1"/>
    <col min="1524" max="1524" width="12.5703125" style="1078" hidden="1"/>
    <col min="1525" max="1528" width="9.140625" style="1078" hidden="1"/>
    <col min="1529" max="1529" width="13.5703125" style="1078" hidden="1"/>
    <col min="1530" max="1531" width="7.140625" style="1078" hidden="1"/>
    <col min="1532" max="1532" width="15.28515625" style="1078" hidden="1"/>
    <col min="1533" max="1534" width="6.85546875" style="1078" hidden="1"/>
    <col min="1535" max="1535" width="14.85546875" style="1078" hidden="1"/>
    <col min="1536" max="1537" width="5.85546875" style="1078" hidden="1"/>
    <col min="1538" max="1538" width="12.140625" style="1078" hidden="1"/>
    <col min="1539" max="1539" width="17" style="1078" hidden="1"/>
    <col min="1540" max="1540" width="22" style="1078" hidden="1"/>
    <col min="1541" max="1541" width="1.140625" style="1078" hidden="1"/>
    <col min="1542" max="1779" width="9.140625" style="1078" hidden="1"/>
    <col min="1780" max="1780" width="12.5703125" style="1078" hidden="1"/>
    <col min="1781" max="1784" width="9.140625" style="1078" hidden="1"/>
    <col min="1785" max="1785" width="13.5703125" style="1078" hidden="1"/>
    <col min="1786" max="1787" width="7.140625" style="1078" hidden="1"/>
    <col min="1788" max="1788" width="15.28515625" style="1078" hidden="1"/>
    <col min="1789" max="1790" width="6.85546875" style="1078" hidden="1"/>
    <col min="1791" max="1791" width="14.85546875" style="1078" hidden="1"/>
    <col min="1792" max="1793" width="5.85546875" style="1078" hidden="1"/>
    <col min="1794" max="1794" width="12.140625" style="1078" hidden="1"/>
    <col min="1795" max="1795" width="17" style="1078" hidden="1"/>
    <col min="1796" max="1796" width="22" style="1078" hidden="1"/>
    <col min="1797" max="1797" width="1.140625" style="1078" hidden="1"/>
    <col min="1798" max="2035" width="9.140625" style="1078" hidden="1"/>
    <col min="2036" max="2036" width="12.5703125" style="1078" hidden="1"/>
    <col min="2037" max="2040" width="9.140625" style="1078" hidden="1"/>
    <col min="2041" max="2041" width="13.5703125" style="1078" hidden="1"/>
    <col min="2042" max="2043" width="7.140625" style="1078" hidden="1"/>
    <col min="2044" max="2044" width="15.28515625" style="1078" hidden="1"/>
    <col min="2045" max="2046" width="6.85546875" style="1078" hidden="1"/>
    <col min="2047" max="2047" width="14.85546875" style="1078" hidden="1"/>
    <col min="2048" max="2049" width="5.85546875" style="1078" hidden="1"/>
    <col min="2050" max="2050" width="12.140625" style="1078" hidden="1"/>
    <col min="2051" max="2051" width="17" style="1078" hidden="1"/>
    <col min="2052" max="2052" width="22" style="1078" hidden="1"/>
    <col min="2053" max="2053" width="1.140625" style="1078" hidden="1"/>
    <col min="2054" max="2291" width="9.140625" style="1078" hidden="1"/>
    <col min="2292" max="2292" width="12.5703125" style="1078" hidden="1"/>
    <col min="2293" max="2296" width="9.140625" style="1078" hidden="1"/>
    <col min="2297" max="2297" width="13.5703125" style="1078" hidden="1"/>
    <col min="2298" max="2299" width="7.140625" style="1078" hidden="1"/>
    <col min="2300" max="2300" width="15.28515625" style="1078" hidden="1"/>
    <col min="2301" max="2302" width="6.85546875" style="1078" hidden="1"/>
    <col min="2303" max="2303" width="14.85546875" style="1078" hidden="1"/>
    <col min="2304" max="2305" width="5.85546875" style="1078" hidden="1"/>
    <col min="2306" max="2306" width="12.140625" style="1078" hidden="1"/>
    <col min="2307" max="2307" width="17" style="1078" hidden="1"/>
    <col min="2308" max="2308" width="22" style="1078" hidden="1"/>
    <col min="2309" max="2309" width="1.140625" style="1078" hidden="1"/>
    <col min="2310" max="2547" width="9.140625" style="1078" hidden="1"/>
    <col min="2548" max="2548" width="12.5703125" style="1078" hidden="1"/>
    <col min="2549" max="2552" width="9.140625" style="1078" hidden="1"/>
    <col min="2553" max="2553" width="13.5703125" style="1078" hidden="1"/>
    <col min="2554" max="2555" width="7.140625" style="1078" hidden="1"/>
    <col min="2556" max="2556" width="15.28515625" style="1078" hidden="1"/>
    <col min="2557" max="2558" width="6.85546875" style="1078" hidden="1"/>
    <col min="2559" max="2559" width="14.85546875" style="1078" hidden="1"/>
    <col min="2560" max="2561" width="5.85546875" style="1078" hidden="1"/>
    <col min="2562" max="2562" width="12.140625" style="1078" hidden="1"/>
    <col min="2563" max="2563" width="17" style="1078" hidden="1"/>
    <col min="2564" max="2564" width="22" style="1078" hidden="1"/>
    <col min="2565" max="2565" width="1.140625" style="1078" hidden="1"/>
    <col min="2566" max="2803" width="9.140625" style="1078" hidden="1"/>
    <col min="2804" max="2804" width="12.5703125" style="1078" hidden="1"/>
    <col min="2805" max="2808" width="9.140625" style="1078" hidden="1"/>
    <col min="2809" max="2809" width="13.5703125" style="1078" hidden="1"/>
    <col min="2810" max="2811" width="7.140625" style="1078" hidden="1"/>
    <col min="2812" max="2812" width="15.28515625" style="1078" hidden="1"/>
    <col min="2813" max="2814" width="6.85546875" style="1078" hidden="1"/>
    <col min="2815" max="2815" width="14.85546875" style="1078" hidden="1"/>
    <col min="2816" max="2817" width="5.85546875" style="1078" hidden="1"/>
    <col min="2818" max="2818" width="12.140625" style="1078" hidden="1"/>
    <col min="2819" max="2819" width="17" style="1078" hidden="1"/>
    <col min="2820" max="2820" width="22" style="1078" hidden="1"/>
    <col min="2821" max="2821" width="1.140625" style="1078" hidden="1"/>
    <col min="2822" max="3059" width="9.140625" style="1078" hidden="1"/>
    <col min="3060" max="3060" width="12.5703125" style="1078" hidden="1"/>
    <col min="3061" max="3064" width="9.140625" style="1078" hidden="1"/>
    <col min="3065" max="3065" width="13.5703125" style="1078" hidden="1"/>
    <col min="3066" max="3067" width="7.140625" style="1078" hidden="1"/>
    <col min="3068" max="3068" width="15.28515625" style="1078" hidden="1"/>
    <col min="3069" max="3070" width="6.85546875" style="1078" hidden="1"/>
    <col min="3071" max="3071" width="14.85546875" style="1078" hidden="1"/>
    <col min="3072" max="3073" width="5.85546875" style="1078" hidden="1"/>
    <col min="3074" max="3074" width="12.140625" style="1078" hidden="1"/>
    <col min="3075" max="3075" width="17" style="1078" hidden="1"/>
    <col min="3076" max="3076" width="22" style="1078" hidden="1"/>
    <col min="3077" max="3077" width="1.140625" style="1078" hidden="1"/>
    <col min="3078" max="3315" width="9.140625" style="1078" hidden="1"/>
    <col min="3316" max="3316" width="12.5703125" style="1078" hidden="1"/>
    <col min="3317" max="3320" width="9.140625" style="1078" hidden="1"/>
    <col min="3321" max="3321" width="13.5703125" style="1078" hidden="1"/>
    <col min="3322" max="3323" width="7.140625" style="1078" hidden="1"/>
    <col min="3324" max="3324" width="15.28515625" style="1078" hidden="1"/>
    <col min="3325" max="3326" width="6.85546875" style="1078" hidden="1"/>
    <col min="3327" max="3327" width="14.85546875" style="1078" hidden="1"/>
    <col min="3328" max="3329" width="5.85546875" style="1078" hidden="1"/>
    <col min="3330" max="3330" width="12.140625" style="1078" hidden="1"/>
    <col min="3331" max="3331" width="17" style="1078" hidden="1"/>
    <col min="3332" max="3332" width="22" style="1078" hidden="1"/>
    <col min="3333" max="3333" width="1.140625" style="1078" hidden="1"/>
    <col min="3334" max="3571" width="9.140625" style="1078" hidden="1"/>
    <col min="3572" max="3572" width="12.5703125" style="1078" hidden="1"/>
    <col min="3573" max="3576" width="9.140625" style="1078" hidden="1"/>
    <col min="3577" max="3577" width="13.5703125" style="1078" hidden="1"/>
    <col min="3578" max="3579" width="7.140625" style="1078" hidden="1"/>
    <col min="3580" max="3580" width="15.28515625" style="1078" hidden="1"/>
    <col min="3581" max="3582" width="6.85546875" style="1078" hidden="1"/>
    <col min="3583" max="3583" width="14.85546875" style="1078" hidden="1"/>
    <col min="3584" max="3585" width="5.85546875" style="1078" hidden="1"/>
    <col min="3586" max="3586" width="12.140625" style="1078" hidden="1"/>
    <col min="3587" max="3587" width="17" style="1078" hidden="1"/>
    <col min="3588" max="3588" width="22" style="1078" hidden="1"/>
    <col min="3589" max="3589" width="1.140625" style="1078" hidden="1"/>
    <col min="3590" max="3827" width="9.140625" style="1078" hidden="1"/>
    <col min="3828" max="3828" width="12.5703125" style="1078" hidden="1"/>
    <col min="3829" max="3832" width="9.140625" style="1078" hidden="1"/>
    <col min="3833" max="3833" width="13.5703125" style="1078" hidden="1"/>
    <col min="3834" max="3835" width="7.140625" style="1078" hidden="1"/>
    <col min="3836" max="3836" width="15.28515625" style="1078" hidden="1"/>
    <col min="3837" max="3838" width="6.85546875" style="1078" hidden="1"/>
    <col min="3839" max="3839" width="14.85546875" style="1078" hidden="1"/>
    <col min="3840" max="3841" width="5.85546875" style="1078" hidden="1"/>
    <col min="3842" max="3842" width="12.140625" style="1078" hidden="1"/>
    <col min="3843" max="3843" width="17" style="1078" hidden="1"/>
    <col min="3844" max="3844" width="22" style="1078" hidden="1"/>
    <col min="3845" max="3845" width="1.140625" style="1078" hidden="1"/>
    <col min="3846" max="4083" width="9.140625" style="1078" hidden="1"/>
    <col min="4084" max="4084" width="12.5703125" style="1078" hidden="1"/>
    <col min="4085" max="4088" width="9.140625" style="1078" hidden="1"/>
    <col min="4089" max="4089" width="13.5703125" style="1078" hidden="1"/>
    <col min="4090" max="4091" width="7.140625" style="1078" hidden="1"/>
    <col min="4092" max="4092" width="15.28515625" style="1078" hidden="1"/>
    <col min="4093" max="4094" width="6.85546875" style="1078" hidden="1"/>
    <col min="4095" max="4095" width="14.85546875" style="1078" hidden="1"/>
    <col min="4096" max="4097" width="5.85546875" style="1078" hidden="1"/>
    <col min="4098" max="4098" width="12.140625" style="1078" hidden="1"/>
    <col min="4099" max="4099" width="17" style="1078" hidden="1"/>
    <col min="4100" max="4100" width="22" style="1078" hidden="1"/>
    <col min="4101" max="4101" width="1.140625" style="1078" hidden="1"/>
    <col min="4102" max="4339" width="9.140625" style="1078" hidden="1"/>
    <col min="4340" max="4340" width="12.5703125" style="1078" hidden="1"/>
    <col min="4341" max="4344" width="9.140625" style="1078" hidden="1"/>
    <col min="4345" max="4345" width="13.5703125" style="1078" hidden="1"/>
    <col min="4346" max="4347" width="7.140625" style="1078" hidden="1"/>
    <col min="4348" max="4348" width="15.28515625" style="1078" hidden="1"/>
    <col min="4349" max="4350" width="6.85546875" style="1078" hidden="1"/>
    <col min="4351" max="4351" width="14.85546875" style="1078" hidden="1"/>
    <col min="4352" max="4353" width="5.85546875" style="1078" hidden="1"/>
    <col min="4354" max="4354" width="12.140625" style="1078" hidden="1"/>
    <col min="4355" max="4355" width="17" style="1078" hidden="1"/>
    <col min="4356" max="4356" width="22" style="1078" hidden="1"/>
    <col min="4357" max="4357" width="1.140625" style="1078" hidden="1"/>
    <col min="4358" max="4595" width="9.140625" style="1078" hidden="1"/>
    <col min="4596" max="4596" width="12.5703125" style="1078" hidden="1"/>
    <col min="4597" max="4600" width="9.140625" style="1078" hidden="1"/>
    <col min="4601" max="4601" width="13.5703125" style="1078" hidden="1"/>
    <col min="4602" max="4603" width="7.140625" style="1078" hidden="1"/>
    <col min="4604" max="4604" width="15.28515625" style="1078" hidden="1"/>
    <col min="4605" max="4606" width="6.85546875" style="1078" hidden="1"/>
    <col min="4607" max="4607" width="14.85546875" style="1078" hidden="1"/>
    <col min="4608" max="4609" width="5.85546875" style="1078" hidden="1"/>
    <col min="4610" max="4610" width="12.140625" style="1078" hidden="1"/>
    <col min="4611" max="4611" width="17" style="1078" hidden="1"/>
    <col min="4612" max="4612" width="22" style="1078" hidden="1"/>
    <col min="4613" max="4613" width="1.140625" style="1078" hidden="1"/>
    <col min="4614" max="4851" width="9.140625" style="1078" hidden="1"/>
    <col min="4852" max="4852" width="12.5703125" style="1078" hidden="1"/>
    <col min="4853" max="4856" width="9.140625" style="1078" hidden="1"/>
    <col min="4857" max="4857" width="13.5703125" style="1078" hidden="1"/>
    <col min="4858" max="4859" width="7.140625" style="1078" hidden="1"/>
    <col min="4860" max="4860" width="15.28515625" style="1078" hidden="1"/>
    <col min="4861" max="4862" width="6.85546875" style="1078" hidden="1"/>
    <col min="4863" max="4863" width="14.85546875" style="1078" hidden="1"/>
    <col min="4864" max="4865" width="5.85546875" style="1078" hidden="1"/>
    <col min="4866" max="4866" width="12.140625" style="1078" hidden="1"/>
    <col min="4867" max="4867" width="17" style="1078" hidden="1"/>
    <col min="4868" max="4868" width="22" style="1078" hidden="1"/>
    <col min="4869" max="4869" width="1.140625" style="1078" hidden="1"/>
    <col min="4870" max="5107" width="9.140625" style="1078" hidden="1"/>
    <col min="5108" max="5108" width="12.5703125" style="1078" hidden="1"/>
    <col min="5109" max="5112" width="9.140625" style="1078" hidden="1"/>
    <col min="5113" max="5113" width="13.5703125" style="1078" hidden="1"/>
    <col min="5114" max="5115" width="7.140625" style="1078" hidden="1"/>
    <col min="5116" max="5116" width="15.28515625" style="1078" hidden="1"/>
    <col min="5117" max="5118" width="6.85546875" style="1078" hidden="1"/>
    <col min="5119" max="5119" width="14.85546875" style="1078" hidden="1"/>
    <col min="5120" max="5121" width="5.85546875" style="1078" hidden="1"/>
    <col min="5122" max="5122" width="12.140625" style="1078" hidden="1"/>
    <col min="5123" max="5123" width="17" style="1078" hidden="1"/>
    <col min="5124" max="5124" width="22" style="1078" hidden="1"/>
    <col min="5125" max="5125" width="1.140625" style="1078" hidden="1"/>
    <col min="5126" max="5363" width="9.140625" style="1078" hidden="1"/>
    <col min="5364" max="5364" width="12.5703125" style="1078" hidden="1"/>
    <col min="5365" max="5368" width="9.140625" style="1078" hidden="1"/>
    <col min="5369" max="5369" width="13.5703125" style="1078" hidden="1"/>
    <col min="5370" max="5371" width="7.140625" style="1078" hidden="1"/>
    <col min="5372" max="5372" width="15.28515625" style="1078" hidden="1"/>
    <col min="5373" max="5374" width="6.85546875" style="1078" hidden="1"/>
    <col min="5375" max="5375" width="14.85546875" style="1078" hidden="1"/>
    <col min="5376" max="5377" width="5.85546875" style="1078" hidden="1"/>
    <col min="5378" max="5378" width="12.140625" style="1078" hidden="1"/>
    <col min="5379" max="5379" width="17" style="1078" hidden="1"/>
    <col min="5380" max="5380" width="22" style="1078" hidden="1"/>
    <col min="5381" max="5381" width="1.140625" style="1078" hidden="1"/>
    <col min="5382" max="5619" width="9.140625" style="1078" hidden="1"/>
    <col min="5620" max="5620" width="12.5703125" style="1078" hidden="1"/>
    <col min="5621" max="5624" width="9.140625" style="1078" hidden="1"/>
    <col min="5625" max="5625" width="13.5703125" style="1078" hidden="1"/>
    <col min="5626" max="5627" width="7.140625" style="1078" hidden="1"/>
    <col min="5628" max="5628" width="15.28515625" style="1078" hidden="1"/>
    <col min="5629" max="5630" width="6.85546875" style="1078" hidden="1"/>
    <col min="5631" max="5631" width="14.85546875" style="1078" hidden="1"/>
    <col min="5632" max="5633" width="5.85546875" style="1078" hidden="1"/>
    <col min="5634" max="5634" width="12.140625" style="1078" hidden="1"/>
    <col min="5635" max="5635" width="17" style="1078" hidden="1"/>
    <col min="5636" max="5636" width="22" style="1078" hidden="1"/>
    <col min="5637" max="5637" width="1.140625" style="1078" hidden="1"/>
    <col min="5638" max="5875" width="9.140625" style="1078" hidden="1"/>
    <col min="5876" max="5876" width="12.5703125" style="1078" hidden="1"/>
    <col min="5877" max="5880" width="9.140625" style="1078" hidden="1"/>
    <col min="5881" max="5881" width="13.5703125" style="1078" hidden="1"/>
    <col min="5882" max="5883" width="7.140625" style="1078" hidden="1"/>
    <col min="5884" max="5884" width="15.28515625" style="1078" hidden="1"/>
    <col min="5885" max="5886" width="6.85546875" style="1078" hidden="1"/>
    <col min="5887" max="5887" width="14.85546875" style="1078" hidden="1"/>
    <col min="5888" max="5889" width="5.85546875" style="1078" hidden="1"/>
    <col min="5890" max="5890" width="12.140625" style="1078" hidden="1"/>
    <col min="5891" max="5891" width="17" style="1078" hidden="1"/>
    <col min="5892" max="5892" width="22" style="1078" hidden="1"/>
    <col min="5893" max="5893" width="1.140625" style="1078" hidden="1"/>
    <col min="5894" max="6131" width="9.140625" style="1078" hidden="1"/>
    <col min="6132" max="6132" width="12.5703125" style="1078" hidden="1"/>
    <col min="6133" max="6136" width="9.140625" style="1078" hidden="1"/>
    <col min="6137" max="6137" width="13.5703125" style="1078" hidden="1"/>
    <col min="6138" max="6139" width="7.140625" style="1078" hidden="1"/>
    <col min="6140" max="6140" width="15.28515625" style="1078" hidden="1"/>
    <col min="6141" max="6142" width="6.85546875" style="1078" hidden="1"/>
    <col min="6143" max="6143" width="14.85546875" style="1078" hidden="1"/>
    <col min="6144" max="6145" width="5.85546875" style="1078" hidden="1"/>
    <col min="6146" max="6146" width="12.140625" style="1078" hidden="1"/>
    <col min="6147" max="6147" width="17" style="1078" hidden="1"/>
    <col min="6148" max="6148" width="22" style="1078" hidden="1"/>
    <col min="6149" max="6149" width="1.140625" style="1078" hidden="1"/>
    <col min="6150" max="6387" width="9.140625" style="1078" hidden="1"/>
    <col min="6388" max="6388" width="12.5703125" style="1078" hidden="1"/>
    <col min="6389" max="6392" width="9.140625" style="1078" hidden="1"/>
    <col min="6393" max="6393" width="13.5703125" style="1078" hidden="1"/>
    <col min="6394" max="6395" width="7.140625" style="1078" hidden="1"/>
    <col min="6396" max="6396" width="15.28515625" style="1078" hidden="1"/>
    <col min="6397" max="6398" width="6.85546875" style="1078" hidden="1"/>
    <col min="6399" max="6399" width="14.85546875" style="1078" hidden="1"/>
    <col min="6400" max="6401" width="5.85546875" style="1078" hidden="1"/>
    <col min="6402" max="6402" width="12.140625" style="1078" hidden="1"/>
    <col min="6403" max="6403" width="17" style="1078" hidden="1"/>
    <col min="6404" max="6404" width="22" style="1078" hidden="1"/>
    <col min="6405" max="6405" width="1.140625" style="1078" hidden="1"/>
    <col min="6406" max="6643" width="9.140625" style="1078" hidden="1"/>
    <col min="6644" max="6644" width="12.5703125" style="1078" hidden="1"/>
    <col min="6645" max="6648" width="9.140625" style="1078" hidden="1"/>
    <col min="6649" max="6649" width="13.5703125" style="1078" hidden="1"/>
    <col min="6650" max="6651" width="7.140625" style="1078" hidden="1"/>
    <col min="6652" max="6652" width="15.28515625" style="1078" hidden="1"/>
    <col min="6653" max="6654" width="6.85546875" style="1078" hidden="1"/>
    <col min="6655" max="6655" width="14.85546875" style="1078" hidden="1"/>
    <col min="6656" max="6657" width="5.85546875" style="1078" hidden="1"/>
    <col min="6658" max="6658" width="12.140625" style="1078" hidden="1"/>
    <col min="6659" max="6659" width="17" style="1078" hidden="1"/>
    <col min="6660" max="6660" width="22" style="1078" hidden="1"/>
    <col min="6661" max="6661" width="1.140625" style="1078" hidden="1"/>
    <col min="6662" max="6899" width="9.140625" style="1078" hidden="1"/>
    <col min="6900" max="6900" width="12.5703125" style="1078" hidden="1"/>
    <col min="6901" max="6904" width="9.140625" style="1078" hidden="1"/>
    <col min="6905" max="6905" width="13.5703125" style="1078" hidden="1"/>
    <col min="6906" max="6907" width="7.140625" style="1078" hidden="1"/>
    <col min="6908" max="6908" width="15.28515625" style="1078" hidden="1"/>
    <col min="6909" max="6910" width="6.85546875" style="1078" hidden="1"/>
    <col min="6911" max="6911" width="14.85546875" style="1078" hidden="1"/>
    <col min="6912" max="6913" width="5.85546875" style="1078" hidden="1"/>
    <col min="6914" max="6914" width="12.140625" style="1078" hidden="1"/>
    <col min="6915" max="6915" width="17" style="1078" hidden="1"/>
    <col min="6916" max="6916" width="22" style="1078" hidden="1"/>
    <col min="6917" max="6917" width="1.140625" style="1078" hidden="1"/>
    <col min="6918" max="7155" width="9.140625" style="1078" hidden="1"/>
    <col min="7156" max="7156" width="12.5703125" style="1078" hidden="1"/>
    <col min="7157" max="7160" width="9.140625" style="1078" hidden="1"/>
    <col min="7161" max="7161" width="13.5703125" style="1078" hidden="1"/>
    <col min="7162" max="7163" width="7.140625" style="1078" hidden="1"/>
    <col min="7164" max="7164" width="15.28515625" style="1078" hidden="1"/>
    <col min="7165" max="7166" width="6.85546875" style="1078" hidden="1"/>
    <col min="7167" max="7167" width="14.85546875" style="1078" hidden="1"/>
    <col min="7168" max="7169" width="5.85546875" style="1078" hidden="1"/>
    <col min="7170" max="7170" width="12.140625" style="1078" hidden="1"/>
    <col min="7171" max="7171" width="17" style="1078" hidden="1"/>
    <col min="7172" max="7172" width="22" style="1078" hidden="1"/>
    <col min="7173" max="7173" width="1.140625" style="1078" hidden="1"/>
    <col min="7174" max="7411" width="9.140625" style="1078" hidden="1"/>
    <col min="7412" max="7412" width="12.5703125" style="1078" hidden="1"/>
    <col min="7413" max="7416" width="9.140625" style="1078" hidden="1"/>
    <col min="7417" max="7417" width="13.5703125" style="1078" hidden="1"/>
    <col min="7418" max="7419" width="7.140625" style="1078" hidden="1"/>
    <col min="7420" max="7420" width="15.28515625" style="1078" hidden="1"/>
    <col min="7421" max="7422" width="6.85546875" style="1078" hidden="1"/>
    <col min="7423" max="7423" width="14.85546875" style="1078" hidden="1"/>
    <col min="7424" max="7425" width="5.85546875" style="1078" hidden="1"/>
    <col min="7426" max="7426" width="12.140625" style="1078" hidden="1"/>
    <col min="7427" max="7427" width="17" style="1078" hidden="1"/>
    <col min="7428" max="7428" width="22" style="1078" hidden="1"/>
    <col min="7429" max="7429" width="1.140625" style="1078" hidden="1"/>
    <col min="7430" max="7667" width="9.140625" style="1078" hidden="1"/>
    <col min="7668" max="7668" width="12.5703125" style="1078" hidden="1"/>
    <col min="7669" max="7672" width="9.140625" style="1078" hidden="1"/>
    <col min="7673" max="7673" width="13.5703125" style="1078" hidden="1"/>
    <col min="7674" max="7675" width="7.140625" style="1078" hidden="1"/>
    <col min="7676" max="7676" width="15.28515625" style="1078" hidden="1"/>
    <col min="7677" max="7678" width="6.85546875" style="1078" hidden="1"/>
    <col min="7679" max="7679" width="14.85546875" style="1078" hidden="1"/>
    <col min="7680" max="7681" width="5.85546875" style="1078" hidden="1"/>
    <col min="7682" max="7682" width="12.140625" style="1078" hidden="1"/>
    <col min="7683" max="7683" width="17" style="1078" hidden="1"/>
    <col min="7684" max="7684" width="22" style="1078" hidden="1"/>
    <col min="7685" max="7685" width="1.140625" style="1078" hidden="1"/>
    <col min="7686" max="7923" width="9.140625" style="1078" hidden="1"/>
    <col min="7924" max="7924" width="12.5703125" style="1078" hidden="1"/>
    <col min="7925" max="7928" width="9.140625" style="1078" hidden="1"/>
    <col min="7929" max="7929" width="13.5703125" style="1078" hidden="1"/>
    <col min="7930" max="7931" width="7.140625" style="1078" hidden="1"/>
    <col min="7932" max="7932" width="15.28515625" style="1078" hidden="1"/>
    <col min="7933" max="7934" width="6.85546875" style="1078" hidden="1"/>
    <col min="7935" max="7935" width="14.85546875" style="1078" hidden="1"/>
    <col min="7936" max="7937" width="5.85546875" style="1078" hidden="1"/>
    <col min="7938" max="7938" width="12.140625" style="1078" hidden="1"/>
    <col min="7939" max="7939" width="17" style="1078" hidden="1"/>
    <col min="7940" max="7940" width="22" style="1078" hidden="1"/>
    <col min="7941" max="7941" width="1.140625" style="1078" hidden="1"/>
    <col min="7942" max="8179" width="9.140625" style="1078" hidden="1"/>
    <col min="8180" max="8180" width="12.5703125" style="1078" hidden="1"/>
    <col min="8181" max="8184" width="9.140625" style="1078" hidden="1"/>
    <col min="8185" max="8185" width="13.5703125" style="1078" hidden="1"/>
    <col min="8186" max="8187" width="7.140625" style="1078" hidden="1"/>
    <col min="8188" max="8188" width="15.28515625" style="1078" hidden="1"/>
    <col min="8189" max="8190" width="6.85546875" style="1078" hidden="1"/>
    <col min="8191" max="8191" width="14.85546875" style="1078" hidden="1"/>
    <col min="8192" max="8193" width="5.85546875" style="1078" hidden="1"/>
    <col min="8194" max="8194" width="12.140625" style="1078" hidden="1"/>
    <col min="8195" max="8195" width="17" style="1078" hidden="1"/>
    <col min="8196" max="8196" width="22" style="1078" hidden="1"/>
    <col min="8197" max="8197" width="1.140625" style="1078" hidden="1"/>
    <col min="8198" max="8435" width="9.140625" style="1078" hidden="1"/>
    <col min="8436" max="8436" width="12.5703125" style="1078" hidden="1"/>
    <col min="8437" max="8440" width="9.140625" style="1078" hidden="1"/>
    <col min="8441" max="8441" width="13.5703125" style="1078" hidden="1"/>
    <col min="8442" max="8443" width="7.140625" style="1078" hidden="1"/>
    <col min="8444" max="8444" width="15.28515625" style="1078" hidden="1"/>
    <col min="8445" max="8446" width="6.85546875" style="1078" hidden="1"/>
    <col min="8447" max="8447" width="14.85546875" style="1078" hidden="1"/>
    <col min="8448" max="8449" width="5.85546875" style="1078" hidden="1"/>
    <col min="8450" max="8450" width="12.140625" style="1078" hidden="1"/>
    <col min="8451" max="8451" width="17" style="1078" hidden="1"/>
    <col min="8452" max="8452" width="22" style="1078" hidden="1"/>
    <col min="8453" max="8453" width="1.140625" style="1078" hidden="1"/>
    <col min="8454" max="8691" width="9.140625" style="1078" hidden="1"/>
    <col min="8692" max="8692" width="12.5703125" style="1078" hidden="1"/>
    <col min="8693" max="8696" width="9.140625" style="1078" hidden="1"/>
    <col min="8697" max="8697" width="13.5703125" style="1078" hidden="1"/>
    <col min="8698" max="8699" width="7.140625" style="1078" hidden="1"/>
    <col min="8700" max="8700" width="15.28515625" style="1078" hidden="1"/>
    <col min="8701" max="8702" width="6.85546875" style="1078" hidden="1"/>
    <col min="8703" max="8703" width="14.85546875" style="1078" hidden="1"/>
    <col min="8704" max="8705" width="5.85546875" style="1078" hidden="1"/>
    <col min="8706" max="8706" width="12.140625" style="1078" hidden="1"/>
    <col min="8707" max="8707" width="17" style="1078" hidden="1"/>
    <col min="8708" max="8708" width="22" style="1078" hidden="1"/>
    <col min="8709" max="8709" width="1.140625" style="1078" hidden="1"/>
    <col min="8710" max="8947" width="9.140625" style="1078" hidden="1"/>
    <col min="8948" max="8948" width="12.5703125" style="1078" hidden="1"/>
    <col min="8949" max="8952" width="9.140625" style="1078" hidden="1"/>
    <col min="8953" max="8953" width="13.5703125" style="1078" hidden="1"/>
    <col min="8954" max="8955" width="7.140625" style="1078" hidden="1"/>
    <col min="8956" max="8956" width="15.28515625" style="1078" hidden="1"/>
    <col min="8957" max="8958" width="6.85546875" style="1078" hidden="1"/>
    <col min="8959" max="8959" width="14.85546875" style="1078" hidden="1"/>
    <col min="8960" max="8961" width="5.85546875" style="1078" hidden="1"/>
    <col min="8962" max="8962" width="12.140625" style="1078" hidden="1"/>
    <col min="8963" max="8963" width="17" style="1078" hidden="1"/>
    <col min="8964" max="8964" width="22" style="1078" hidden="1"/>
    <col min="8965" max="8965" width="1.140625" style="1078" hidden="1"/>
    <col min="8966" max="9203" width="9.140625" style="1078" hidden="1"/>
    <col min="9204" max="9204" width="12.5703125" style="1078" hidden="1"/>
    <col min="9205" max="9208" width="9.140625" style="1078" hidden="1"/>
    <col min="9209" max="9209" width="13.5703125" style="1078" hidden="1"/>
    <col min="9210" max="9211" width="7.140625" style="1078" hidden="1"/>
    <col min="9212" max="9212" width="15.28515625" style="1078" hidden="1"/>
    <col min="9213" max="9214" width="6.85546875" style="1078" hidden="1"/>
    <col min="9215" max="9215" width="14.85546875" style="1078" hidden="1"/>
    <col min="9216" max="9217" width="5.85546875" style="1078" hidden="1"/>
    <col min="9218" max="9218" width="12.140625" style="1078" hidden="1"/>
    <col min="9219" max="9219" width="17" style="1078" hidden="1"/>
    <col min="9220" max="9220" width="22" style="1078" hidden="1"/>
    <col min="9221" max="9221" width="1.140625" style="1078" hidden="1"/>
    <col min="9222" max="9459" width="9.140625" style="1078" hidden="1"/>
    <col min="9460" max="9460" width="12.5703125" style="1078" hidden="1"/>
    <col min="9461" max="9464" width="9.140625" style="1078" hidden="1"/>
    <col min="9465" max="9465" width="13.5703125" style="1078" hidden="1"/>
    <col min="9466" max="9467" width="7.140625" style="1078" hidden="1"/>
    <col min="9468" max="9468" width="15.28515625" style="1078" hidden="1"/>
    <col min="9469" max="9470" width="6.85546875" style="1078" hidden="1"/>
    <col min="9471" max="9471" width="14.85546875" style="1078" hidden="1"/>
    <col min="9472" max="9473" width="5.85546875" style="1078" hidden="1"/>
    <col min="9474" max="9474" width="12.140625" style="1078" hidden="1"/>
    <col min="9475" max="9475" width="17" style="1078" hidden="1"/>
    <col min="9476" max="9476" width="22" style="1078" hidden="1"/>
    <col min="9477" max="9477" width="1.140625" style="1078" hidden="1"/>
    <col min="9478" max="9715" width="9.140625" style="1078" hidden="1"/>
    <col min="9716" max="9716" width="12.5703125" style="1078" hidden="1"/>
    <col min="9717" max="9720" width="9.140625" style="1078" hidden="1"/>
    <col min="9721" max="9721" width="13.5703125" style="1078" hidden="1"/>
    <col min="9722" max="9723" width="7.140625" style="1078" hidden="1"/>
    <col min="9724" max="9724" width="15.28515625" style="1078" hidden="1"/>
    <col min="9725" max="9726" width="6.85546875" style="1078" hidden="1"/>
    <col min="9727" max="9727" width="14.85546875" style="1078" hidden="1"/>
    <col min="9728" max="9729" width="5.85546875" style="1078" hidden="1"/>
    <col min="9730" max="9730" width="12.140625" style="1078" hidden="1"/>
    <col min="9731" max="9731" width="17" style="1078" hidden="1"/>
    <col min="9732" max="9732" width="22" style="1078" hidden="1"/>
    <col min="9733" max="9733" width="1.140625" style="1078" hidden="1"/>
    <col min="9734" max="9971" width="9.140625" style="1078" hidden="1"/>
    <col min="9972" max="9972" width="12.5703125" style="1078" hidden="1"/>
    <col min="9973" max="9976" width="9.140625" style="1078" hidden="1"/>
    <col min="9977" max="9977" width="13.5703125" style="1078" hidden="1"/>
    <col min="9978" max="9979" width="7.140625" style="1078" hidden="1"/>
    <col min="9980" max="9980" width="15.28515625" style="1078" hidden="1"/>
    <col min="9981" max="9982" width="6.85546875" style="1078" hidden="1"/>
    <col min="9983" max="9983" width="14.85546875" style="1078" hidden="1"/>
    <col min="9984" max="9985" width="5.85546875" style="1078" hidden="1"/>
    <col min="9986" max="9986" width="12.140625" style="1078" hidden="1"/>
    <col min="9987" max="9987" width="17" style="1078" hidden="1"/>
    <col min="9988" max="9988" width="22" style="1078" hidden="1"/>
    <col min="9989" max="9989" width="1.140625" style="1078" hidden="1"/>
    <col min="9990" max="10227" width="9.140625" style="1078" hidden="1"/>
    <col min="10228" max="10228" width="12.5703125" style="1078" hidden="1"/>
    <col min="10229" max="10232" width="9.140625" style="1078" hidden="1"/>
    <col min="10233" max="10233" width="13.5703125" style="1078" hidden="1"/>
    <col min="10234" max="10235" width="7.140625" style="1078" hidden="1"/>
    <col min="10236" max="10236" width="15.28515625" style="1078" hidden="1"/>
    <col min="10237" max="10238" width="6.85546875" style="1078" hidden="1"/>
    <col min="10239" max="10239" width="14.85546875" style="1078" hidden="1"/>
    <col min="10240" max="10241" width="5.85546875" style="1078" hidden="1"/>
    <col min="10242" max="10242" width="12.140625" style="1078" hidden="1"/>
    <col min="10243" max="10243" width="17" style="1078" hidden="1"/>
    <col min="10244" max="10244" width="22" style="1078" hidden="1"/>
    <col min="10245" max="10245" width="1.140625" style="1078" hidden="1"/>
    <col min="10246" max="10483" width="9.140625" style="1078" hidden="1"/>
    <col min="10484" max="10484" width="12.5703125" style="1078" hidden="1"/>
    <col min="10485" max="10488" width="9.140625" style="1078" hidden="1"/>
    <col min="10489" max="10489" width="13.5703125" style="1078" hidden="1"/>
    <col min="10490" max="10491" width="7.140625" style="1078" hidden="1"/>
    <col min="10492" max="10492" width="15.28515625" style="1078" hidden="1"/>
    <col min="10493" max="10494" width="6.85546875" style="1078" hidden="1"/>
    <col min="10495" max="10495" width="14.85546875" style="1078" hidden="1"/>
    <col min="10496" max="10497" width="5.85546875" style="1078" hidden="1"/>
    <col min="10498" max="10498" width="12.140625" style="1078" hidden="1"/>
    <col min="10499" max="10499" width="17" style="1078" hidden="1"/>
    <col min="10500" max="10500" width="22" style="1078" hidden="1"/>
    <col min="10501" max="10501" width="1.140625" style="1078" hidden="1"/>
    <col min="10502" max="10739" width="9.140625" style="1078" hidden="1"/>
    <col min="10740" max="10740" width="12.5703125" style="1078" hidden="1"/>
    <col min="10741" max="10744" width="9.140625" style="1078" hidden="1"/>
    <col min="10745" max="10745" width="13.5703125" style="1078" hidden="1"/>
    <col min="10746" max="10747" width="7.140625" style="1078" hidden="1"/>
    <col min="10748" max="10748" width="15.28515625" style="1078" hidden="1"/>
    <col min="10749" max="10750" width="6.85546875" style="1078" hidden="1"/>
    <col min="10751" max="10751" width="14.85546875" style="1078" hidden="1"/>
    <col min="10752" max="10753" width="5.85546875" style="1078" hidden="1"/>
    <col min="10754" max="10754" width="12.140625" style="1078" hidden="1"/>
    <col min="10755" max="10755" width="17" style="1078" hidden="1"/>
    <col min="10756" max="10756" width="22" style="1078" hidden="1"/>
    <col min="10757" max="10757" width="1.140625" style="1078" hidden="1"/>
    <col min="10758" max="10995" width="9.140625" style="1078" hidden="1"/>
    <col min="10996" max="10996" width="12.5703125" style="1078" hidden="1"/>
    <col min="10997" max="11000" width="9.140625" style="1078" hidden="1"/>
    <col min="11001" max="11001" width="13.5703125" style="1078" hidden="1"/>
    <col min="11002" max="11003" width="7.140625" style="1078" hidden="1"/>
    <col min="11004" max="11004" width="15.28515625" style="1078" hidden="1"/>
    <col min="11005" max="11006" width="6.85546875" style="1078" hidden="1"/>
    <col min="11007" max="11007" width="14.85546875" style="1078" hidden="1"/>
    <col min="11008" max="11009" width="5.85546875" style="1078" hidden="1"/>
    <col min="11010" max="11010" width="12.140625" style="1078" hidden="1"/>
    <col min="11011" max="11011" width="17" style="1078" hidden="1"/>
    <col min="11012" max="11012" width="22" style="1078" hidden="1"/>
    <col min="11013" max="11013" width="1.140625" style="1078" hidden="1"/>
    <col min="11014" max="11251" width="9.140625" style="1078" hidden="1"/>
    <col min="11252" max="11252" width="12.5703125" style="1078" hidden="1"/>
    <col min="11253" max="11256" width="9.140625" style="1078" hidden="1"/>
    <col min="11257" max="11257" width="13.5703125" style="1078" hidden="1"/>
    <col min="11258" max="11259" width="7.140625" style="1078" hidden="1"/>
    <col min="11260" max="11260" width="15.28515625" style="1078" hidden="1"/>
    <col min="11261" max="11262" width="6.85546875" style="1078" hidden="1"/>
    <col min="11263" max="11263" width="14.85546875" style="1078" hidden="1"/>
    <col min="11264" max="11265" width="5.85546875" style="1078" hidden="1"/>
    <col min="11266" max="11266" width="12.140625" style="1078" hidden="1"/>
    <col min="11267" max="11267" width="17" style="1078" hidden="1"/>
    <col min="11268" max="11268" width="22" style="1078" hidden="1"/>
    <col min="11269" max="11269" width="1.140625" style="1078" hidden="1"/>
    <col min="11270" max="11507" width="9.140625" style="1078" hidden="1"/>
    <col min="11508" max="11508" width="12.5703125" style="1078" hidden="1"/>
    <col min="11509" max="11512" width="9.140625" style="1078" hidden="1"/>
    <col min="11513" max="11513" width="13.5703125" style="1078" hidden="1"/>
    <col min="11514" max="11515" width="7.140625" style="1078" hidden="1"/>
    <col min="11516" max="11516" width="15.28515625" style="1078" hidden="1"/>
    <col min="11517" max="11518" width="6.85546875" style="1078" hidden="1"/>
    <col min="11519" max="11519" width="14.85546875" style="1078" hidden="1"/>
    <col min="11520" max="11521" width="5.85546875" style="1078" hidden="1"/>
    <col min="11522" max="11522" width="12.140625" style="1078" hidden="1"/>
    <col min="11523" max="11523" width="17" style="1078" hidden="1"/>
    <col min="11524" max="11524" width="22" style="1078" hidden="1"/>
    <col min="11525" max="11525" width="1.140625" style="1078" hidden="1"/>
    <col min="11526" max="11763" width="9.140625" style="1078" hidden="1"/>
    <col min="11764" max="11764" width="12.5703125" style="1078" hidden="1"/>
    <col min="11765" max="11768" width="9.140625" style="1078" hidden="1"/>
    <col min="11769" max="11769" width="13.5703125" style="1078" hidden="1"/>
    <col min="11770" max="11771" width="7.140625" style="1078" hidden="1"/>
    <col min="11772" max="11772" width="15.28515625" style="1078" hidden="1"/>
    <col min="11773" max="11774" width="6.85546875" style="1078" hidden="1"/>
    <col min="11775" max="11775" width="14.85546875" style="1078" hidden="1"/>
    <col min="11776" max="11777" width="5.85546875" style="1078" hidden="1"/>
    <col min="11778" max="11778" width="12.140625" style="1078" hidden="1"/>
    <col min="11779" max="11779" width="17" style="1078" hidden="1"/>
    <col min="11780" max="11780" width="22" style="1078" hidden="1"/>
    <col min="11781" max="11781" width="1.140625" style="1078" hidden="1"/>
    <col min="11782" max="12019" width="9.140625" style="1078" hidden="1"/>
    <col min="12020" max="12020" width="12.5703125" style="1078" hidden="1"/>
    <col min="12021" max="12024" width="9.140625" style="1078" hidden="1"/>
    <col min="12025" max="12025" width="13.5703125" style="1078" hidden="1"/>
    <col min="12026" max="12027" width="7.140625" style="1078" hidden="1"/>
    <col min="12028" max="12028" width="15.28515625" style="1078" hidden="1"/>
    <col min="12029" max="12030" width="6.85546875" style="1078" hidden="1"/>
    <col min="12031" max="12031" width="14.85546875" style="1078" hidden="1"/>
    <col min="12032" max="12033" width="5.85546875" style="1078" hidden="1"/>
    <col min="12034" max="12034" width="12.140625" style="1078" hidden="1"/>
    <col min="12035" max="12035" width="17" style="1078" hidden="1"/>
    <col min="12036" max="12036" width="22" style="1078" hidden="1"/>
    <col min="12037" max="12037" width="1.140625" style="1078" hidden="1"/>
    <col min="12038" max="12275" width="9.140625" style="1078" hidden="1"/>
    <col min="12276" max="12276" width="12.5703125" style="1078" hidden="1"/>
    <col min="12277" max="12280" width="9.140625" style="1078" hidden="1"/>
    <col min="12281" max="12281" width="13.5703125" style="1078" hidden="1"/>
    <col min="12282" max="12283" width="7.140625" style="1078" hidden="1"/>
    <col min="12284" max="12284" width="15.28515625" style="1078" hidden="1"/>
    <col min="12285" max="12286" width="6.85546875" style="1078" hidden="1"/>
    <col min="12287" max="12287" width="14.85546875" style="1078" hidden="1"/>
    <col min="12288" max="12289" width="5.85546875" style="1078" hidden="1"/>
    <col min="12290" max="12290" width="12.140625" style="1078" hidden="1"/>
    <col min="12291" max="12291" width="17" style="1078" hidden="1"/>
    <col min="12292" max="12292" width="22" style="1078" hidden="1"/>
    <col min="12293" max="12293" width="1.140625" style="1078" hidden="1"/>
    <col min="12294" max="12531" width="9.140625" style="1078" hidden="1"/>
    <col min="12532" max="12532" width="12.5703125" style="1078" hidden="1"/>
    <col min="12533" max="12536" width="9.140625" style="1078" hidden="1"/>
    <col min="12537" max="12537" width="13.5703125" style="1078" hidden="1"/>
    <col min="12538" max="12539" width="7.140625" style="1078" hidden="1"/>
    <col min="12540" max="12540" width="15.28515625" style="1078" hidden="1"/>
    <col min="12541" max="12542" width="6.85546875" style="1078" hidden="1"/>
    <col min="12543" max="12543" width="14.85546875" style="1078" hidden="1"/>
    <col min="12544" max="12545" width="5.85546875" style="1078" hidden="1"/>
    <col min="12546" max="12546" width="12.140625" style="1078" hidden="1"/>
    <col min="12547" max="12547" width="17" style="1078" hidden="1"/>
    <col min="12548" max="12548" width="22" style="1078" hidden="1"/>
    <col min="12549" max="12549" width="1.140625" style="1078" hidden="1"/>
    <col min="12550" max="12787" width="9.140625" style="1078" hidden="1"/>
    <col min="12788" max="12788" width="12.5703125" style="1078" hidden="1"/>
    <col min="12789" max="12792" width="9.140625" style="1078" hidden="1"/>
    <col min="12793" max="12793" width="13.5703125" style="1078" hidden="1"/>
    <col min="12794" max="12795" width="7.140625" style="1078" hidden="1"/>
    <col min="12796" max="12796" width="15.28515625" style="1078" hidden="1"/>
    <col min="12797" max="12798" width="6.85546875" style="1078" hidden="1"/>
    <col min="12799" max="12799" width="14.85546875" style="1078" hidden="1"/>
    <col min="12800" max="12801" width="5.85546875" style="1078" hidden="1"/>
    <col min="12802" max="12802" width="12.140625" style="1078" hidden="1"/>
    <col min="12803" max="12803" width="17" style="1078" hidden="1"/>
    <col min="12804" max="12804" width="22" style="1078" hidden="1"/>
    <col min="12805" max="12805" width="1.140625" style="1078" hidden="1"/>
    <col min="12806" max="13043" width="9.140625" style="1078" hidden="1"/>
    <col min="13044" max="13044" width="12.5703125" style="1078" hidden="1"/>
    <col min="13045" max="13048" width="9.140625" style="1078" hidden="1"/>
    <col min="13049" max="13049" width="13.5703125" style="1078" hidden="1"/>
    <col min="13050" max="13051" width="7.140625" style="1078" hidden="1"/>
    <col min="13052" max="13052" width="15.28515625" style="1078" hidden="1"/>
    <col min="13053" max="13054" width="6.85546875" style="1078" hidden="1"/>
    <col min="13055" max="13055" width="14.85546875" style="1078" hidden="1"/>
    <col min="13056" max="13057" width="5.85546875" style="1078" hidden="1"/>
    <col min="13058" max="13058" width="12.140625" style="1078" hidden="1"/>
    <col min="13059" max="13059" width="17" style="1078" hidden="1"/>
    <col min="13060" max="13060" width="22" style="1078" hidden="1"/>
    <col min="13061" max="13061" width="1.140625" style="1078" hidden="1"/>
    <col min="13062" max="13299" width="9.140625" style="1078" hidden="1"/>
    <col min="13300" max="13300" width="12.5703125" style="1078" hidden="1"/>
    <col min="13301" max="13304" width="9.140625" style="1078" hidden="1"/>
    <col min="13305" max="13305" width="13.5703125" style="1078" hidden="1"/>
    <col min="13306" max="13307" width="7.140625" style="1078" hidden="1"/>
    <col min="13308" max="13308" width="15.28515625" style="1078" hidden="1"/>
    <col min="13309" max="13310" width="6.85546875" style="1078" hidden="1"/>
    <col min="13311" max="13311" width="14.85546875" style="1078" hidden="1"/>
    <col min="13312" max="13313" width="5.85546875" style="1078" hidden="1"/>
    <col min="13314" max="13314" width="12.140625" style="1078" hidden="1"/>
    <col min="13315" max="13315" width="17" style="1078" hidden="1"/>
    <col min="13316" max="13316" width="22" style="1078" hidden="1"/>
    <col min="13317" max="13317" width="1.140625" style="1078" hidden="1"/>
    <col min="13318" max="13555" width="9.140625" style="1078" hidden="1"/>
    <col min="13556" max="13556" width="12.5703125" style="1078" hidden="1"/>
    <col min="13557" max="13560" width="9.140625" style="1078" hidden="1"/>
    <col min="13561" max="13561" width="13.5703125" style="1078" hidden="1"/>
    <col min="13562" max="13563" width="7.140625" style="1078" hidden="1"/>
    <col min="13564" max="13564" width="15.28515625" style="1078" hidden="1"/>
    <col min="13565" max="13566" width="6.85546875" style="1078" hidden="1"/>
    <col min="13567" max="13567" width="14.85546875" style="1078" hidden="1"/>
    <col min="13568" max="13569" width="5.85546875" style="1078" hidden="1"/>
    <col min="13570" max="13570" width="12.140625" style="1078" hidden="1"/>
    <col min="13571" max="13571" width="17" style="1078" hidden="1"/>
    <col min="13572" max="13572" width="22" style="1078" hidden="1"/>
    <col min="13573" max="13573" width="1.140625" style="1078" hidden="1"/>
    <col min="13574" max="13811" width="9.140625" style="1078" hidden="1"/>
    <col min="13812" max="13812" width="12.5703125" style="1078" hidden="1"/>
    <col min="13813" max="13816" width="9.140625" style="1078" hidden="1"/>
    <col min="13817" max="13817" width="13.5703125" style="1078" hidden="1"/>
    <col min="13818" max="13819" width="7.140625" style="1078" hidden="1"/>
    <col min="13820" max="13820" width="15.28515625" style="1078" hidden="1"/>
    <col min="13821" max="13822" width="6.85546875" style="1078" hidden="1"/>
    <col min="13823" max="13823" width="14.85546875" style="1078" hidden="1"/>
    <col min="13824" max="13825" width="5.85546875" style="1078" hidden="1"/>
    <col min="13826" max="13826" width="12.140625" style="1078" hidden="1"/>
    <col min="13827" max="13827" width="17" style="1078" hidden="1"/>
    <col min="13828" max="13828" width="22" style="1078" hidden="1"/>
    <col min="13829" max="13829" width="1.140625" style="1078" hidden="1"/>
    <col min="13830" max="14067" width="9.140625" style="1078" hidden="1"/>
    <col min="14068" max="14068" width="12.5703125" style="1078" hidden="1"/>
    <col min="14069" max="14072" width="9.140625" style="1078" hidden="1"/>
    <col min="14073" max="14073" width="13.5703125" style="1078" hidden="1"/>
    <col min="14074" max="14075" width="7.140625" style="1078" hidden="1"/>
    <col min="14076" max="14076" width="15.28515625" style="1078" hidden="1"/>
    <col min="14077" max="14078" width="6.85546875" style="1078" hidden="1"/>
    <col min="14079" max="14079" width="14.85546875" style="1078" hidden="1"/>
    <col min="14080" max="14081" width="5.85546875" style="1078" hidden="1"/>
    <col min="14082" max="14082" width="12.140625" style="1078" hidden="1"/>
    <col min="14083" max="14083" width="17" style="1078" hidden="1"/>
    <col min="14084" max="14084" width="22" style="1078" hidden="1"/>
    <col min="14085" max="14085" width="1.140625" style="1078" hidden="1"/>
    <col min="14086" max="14323" width="9.140625" style="1078" hidden="1"/>
    <col min="14324" max="14324" width="12.5703125" style="1078" hidden="1"/>
    <col min="14325" max="14328" width="9.140625" style="1078" hidden="1"/>
    <col min="14329" max="14329" width="13.5703125" style="1078" hidden="1"/>
    <col min="14330" max="14331" width="7.140625" style="1078" hidden="1"/>
    <col min="14332" max="14332" width="15.28515625" style="1078" hidden="1"/>
    <col min="14333" max="14334" width="6.85546875" style="1078" hidden="1"/>
    <col min="14335" max="14335" width="14.85546875" style="1078" hidden="1"/>
    <col min="14336" max="14337" width="5.85546875" style="1078" hidden="1"/>
    <col min="14338" max="14338" width="12.140625" style="1078" hidden="1"/>
    <col min="14339" max="14339" width="17" style="1078" hidden="1"/>
    <col min="14340" max="14340" width="22" style="1078" hidden="1"/>
    <col min="14341" max="14341" width="1.140625" style="1078" hidden="1"/>
    <col min="14342" max="14579" width="9.140625" style="1078" hidden="1"/>
    <col min="14580" max="14580" width="12.5703125" style="1078" hidden="1"/>
    <col min="14581" max="14584" width="9.140625" style="1078" hidden="1"/>
    <col min="14585" max="14585" width="13.5703125" style="1078" hidden="1"/>
    <col min="14586" max="14587" width="7.140625" style="1078" hidden="1"/>
    <col min="14588" max="14588" width="15.28515625" style="1078" hidden="1"/>
    <col min="14589" max="14590" width="6.85546875" style="1078" hidden="1"/>
    <col min="14591" max="14591" width="14.85546875" style="1078" hidden="1"/>
    <col min="14592" max="14593" width="5.85546875" style="1078" hidden="1"/>
    <col min="14594" max="14594" width="12.140625" style="1078" hidden="1"/>
    <col min="14595" max="14595" width="17" style="1078" hidden="1"/>
    <col min="14596" max="14596" width="22" style="1078" hidden="1"/>
    <col min="14597" max="14597" width="1.140625" style="1078" hidden="1"/>
    <col min="14598" max="14835" width="9.140625" style="1078" hidden="1"/>
    <col min="14836" max="14836" width="12.5703125" style="1078" hidden="1"/>
    <col min="14837" max="14840" width="9.140625" style="1078" hidden="1"/>
    <col min="14841" max="14841" width="13.5703125" style="1078" hidden="1"/>
    <col min="14842" max="14843" width="7.140625" style="1078" hidden="1"/>
    <col min="14844" max="14844" width="15.28515625" style="1078" hidden="1"/>
    <col min="14845" max="14846" width="6.85546875" style="1078" hidden="1"/>
    <col min="14847" max="14847" width="14.85546875" style="1078" hidden="1"/>
    <col min="14848" max="14849" width="5.85546875" style="1078" hidden="1"/>
    <col min="14850" max="14850" width="12.140625" style="1078" hidden="1"/>
    <col min="14851" max="14851" width="17" style="1078" hidden="1"/>
    <col min="14852" max="14852" width="22" style="1078" hidden="1"/>
    <col min="14853" max="14853" width="1.140625" style="1078" hidden="1"/>
    <col min="14854" max="15091" width="9.140625" style="1078" hidden="1"/>
    <col min="15092" max="15092" width="12.5703125" style="1078" hidden="1"/>
    <col min="15093" max="15096" width="9.140625" style="1078" hidden="1"/>
    <col min="15097" max="15097" width="13.5703125" style="1078" hidden="1"/>
    <col min="15098" max="15099" width="7.140625" style="1078" hidden="1"/>
    <col min="15100" max="15100" width="15.28515625" style="1078" hidden="1"/>
    <col min="15101" max="15102" width="6.85546875" style="1078" hidden="1"/>
    <col min="15103" max="15103" width="14.85546875" style="1078" hidden="1"/>
    <col min="15104" max="15105" width="5.85546875" style="1078" hidden="1"/>
    <col min="15106" max="15106" width="12.140625" style="1078" hidden="1"/>
    <col min="15107" max="15107" width="17" style="1078" hidden="1"/>
    <col min="15108" max="15108" width="22" style="1078" hidden="1"/>
    <col min="15109" max="15109" width="1.140625" style="1078" hidden="1"/>
    <col min="15110" max="15347" width="9.140625" style="1078" hidden="1"/>
    <col min="15348" max="15348" width="12.5703125" style="1078" hidden="1"/>
    <col min="15349" max="15352" width="9.140625" style="1078" hidden="1"/>
    <col min="15353" max="15353" width="13.5703125" style="1078" hidden="1"/>
    <col min="15354" max="15355" width="7.140625" style="1078" hidden="1"/>
    <col min="15356" max="15356" width="15.28515625" style="1078" hidden="1"/>
    <col min="15357" max="15358" width="6.85546875" style="1078" hidden="1"/>
    <col min="15359" max="15359" width="14.85546875" style="1078" hidden="1"/>
    <col min="15360" max="15361" width="5.85546875" style="1078" hidden="1"/>
    <col min="15362" max="15362" width="12.140625" style="1078" hidden="1"/>
    <col min="15363" max="15363" width="17" style="1078" hidden="1"/>
    <col min="15364" max="15364" width="22" style="1078" hidden="1"/>
    <col min="15365" max="15365" width="1.140625" style="1078" hidden="1"/>
    <col min="15366" max="15603" width="9.140625" style="1078" hidden="1"/>
    <col min="15604" max="15604" width="12.5703125" style="1078" hidden="1"/>
    <col min="15605" max="15608" width="9.140625" style="1078" hidden="1"/>
    <col min="15609" max="15609" width="13.5703125" style="1078" hidden="1"/>
    <col min="15610" max="15611" width="7.140625" style="1078" hidden="1"/>
    <col min="15612" max="15612" width="15.28515625" style="1078" hidden="1"/>
    <col min="15613" max="15614" width="6.85546875" style="1078" hidden="1"/>
    <col min="15615" max="15615" width="14.85546875" style="1078" hidden="1"/>
    <col min="15616" max="15617" width="5.85546875" style="1078" hidden="1"/>
    <col min="15618" max="15618" width="12.140625" style="1078" hidden="1"/>
    <col min="15619" max="15619" width="17" style="1078" hidden="1"/>
    <col min="15620" max="15620" width="22" style="1078" hidden="1"/>
    <col min="15621" max="15621" width="1.140625" style="1078" hidden="1"/>
    <col min="15622" max="15859" width="9.140625" style="1078" hidden="1"/>
    <col min="15860" max="15860" width="12.5703125" style="1078" hidden="1"/>
    <col min="15861" max="15864" width="9.140625" style="1078" hidden="1"/>
    <col min="15865" max="15865" width="13.5703125" style="1078" hidden="1"/>
    <col min="15866" max="15867" width="7.140625" style="1078" hidden="1"/>
    <col min="15868" max="15868" width="15.28515625" style="1078" hidden="1"/>
    <col min="15869" max="15870" width="6.85546875" style="1078" hidden="1"/>
    <col min="15871" max="15871" width="14.85546875" style="1078" hidden="1"/>
    <col min="15872" max="15873" width="5.85546875" style="1078" hidden="1"/>
    <col min="15874" max="15874" width="12.140625" style="1078" hidden="1"/>
    <col min="15875" max="15875" width="17" style="1078" hidden="1"/>
    <col min="15876" max="15876" width="22" style="1078" hidden="1"/>
    <col min="15877" max="15877" width="1.140625" style="1078" hidden="1"/>
    <col min="15878" max="16115" width="9.140625" style="1078" hidden="1"/>
    <col min="16116" max="16116" width="12.5703125" style="1078" hidden="1"/>
    <col min="16117" max="16120" width="9.140625" style="1078" hidden="1"/>
    <col min="16121" max="16121" width="13.5703125" style="1078" hidden="1"/>
    <col min="16122" max="16123" width="7.140625" style="1078" hidden="1"/>
    <col min="16124" max="16124" width="15.28515625" style="1078" hidden="1"/>
    <col min="16125" max="16126" width="6.85546875" style="1078" hidden="1"/>
    <col min="16127" max="16127" width="14.85546875" style="1078" hidden="1"/>
    <col min="16128" max="16129" width="5.85546875" style="1078" hidden="1"/>
    <col min="16130" max="16130" width="12.140625" style="1078" hidden="1"/>
    <col min="16131" max="16131" width="17" style="1078" hidden="1"/>
    <col min="16132" max="16132" width="22" style="1078" hidden="1"/>
    <col min="16133" max="16133" width="1.140625" style="1078" hidden="1"/>
    <col min="16134" max="16384" width="0" style="1078" hidden="1"/>
  </cols>
  <sheetData>
    <row r="1" spans="1:11" ht="12.75" customHeight="1">
      <c r="D1" s="1080"/>
    </row>
    <row r="2" spans="1:11" ht="24" customHeight="1">
      <c r="B2" s="1744" t="s">
        <v>2406</v>
      </c>
      <c r="C2" s="1745"/>
      <c r="D2" s="1745"/>
      <c r="E2" s="1745"/>
      <c r="F2" s="1082"/>
      <c r="G2" s="1078"/>
    </row>
    <row r="3" spans="1:11" s="1085" customFormat="1">
      <c r="A3" s="1083"/>
      <c r="B3" s="1084"/>
      <c r="C3" s="1084"/>
      <c r="D3" s="1084"/>
      <c r="E3" s="1084"/>
      <c r="F3" s="1084"/>
    </row>
    <row r="4" spans="1:11" s="755" customFormat="1" ht="20.100000000000001" customHeight="1" thickBot="1">
      <c r="C4" s="1077" t="s">
        <v>2560</v>
      </c>
      <c r="D4" s="1746" t="str">
        <f>IF('A-2'!D8="","",'A-2'!D8)</f>
        <v/>
      </c>
      <c r="E4" s="1746"/>
      <c r="F4" s="1746"/>
      <c r="G4" s="1746"/>
      <c r="H4" s="1746"/>
      <c r="I4" s="1746"/>
    </row>
    <row r="5" spans="1:11">
      <c r="C5" s="1086"/>
      <c r="D5" s="1086"/>
      <c r="E5" s="1087"/>
      <c r="F5" s="1088"/>
    </row>
    <row r="6" spans="1:11">
      <c r="C6" s="1089"/>
      <c r="D6" s="1089"/>
      <c r="E6" s="1090"/>
      <c r="F6" s="1091"/>
      <c r="G6" s="1092"/>
    </row>
    <row r="7" spans="1:11" ht="24.95" customHeight="1">
      <c r="C7" s="1741" t="s">
        <v>248</v>
      </c>
      <c r="D7" s="1741"/>
      <c r="E7" s="1741"/>
      <c r="F7" s="1741"/>
      <c r="G7" s="1741" t="s">
        <v>2481</v>
      </c>
      <c r="H7" s="1741"/>
      <c r="I7" s="1093"/>
      <c r="J7" s="1093"/>
      <c r="K7" s="1094"/>
    </row>
    <row r="8" spans="1:11" ht="24.95" customHeight="1">
      <c r="C8" s="1741" t="s">
        <v>249</v>
      </c>
      <c r="D8" s="1741"/>
      <c r="E8" s="1741"/>
      <c r="F8" s="1741"/>
      <c r="G8" s="1748"/>
      <c r="H8" s="1748"/>
      <c r="I8" s="1095"/>
      <c r="J8" s="1095"/>
      <c r="K8" s="1094"/>
    </row>
    <row r="9" spans="1:11" ht="24.95" customHeight="1">
      <c r="C9" s="1741" t="s">
        <v>2411</v>
      </c>
      <c r="D9" s="1741"/>
      <c r="E9" s="1741"/>
      <c r="F9" s="1741"/>
      <c r="G9" s="1748"/>
      <c r="H9" s="1748"/>
      <c r="I9" s="1095"/>
      <c r="J9" s="1095"/>
      <c r="K9" s="1094"/>
    </row>
    <row r="10" spans="1:11" ht="24.95" customHeight="1">
      <c r="C10" s="1741" t="s">
        <v>250</v>
      </c>
      <c r="D10" s="1741"/>
      <c r="E10" s="1741"/>
      <c r="F10" s="1741"/>
      <c r="G10" s="1748"/>
      <c r="H10" s="1748"/>
      <c r="I10" s="1095"/>
      <c r="J10" s="1095"/>
      <c r="K10" s="1094"/>
    </row>
    <row r="11" spans="1:11" ht="24.95" customHeight="1">
      <c r="C11" s="1741" t="s">
        <v>2408</v>
      </c>
      <c r="D11" s="1741"/>
      <c r="E11" s="1741"/>
      <c r="F11" s="1741"/>
      <c r="G11" s="1749" t="str">
        <f>IF(G8="","",'C-1 別紙2 '!E20)</f>
        <v/>
      </c>
      <c r="H11" s="1749"/>
      <c r="I11" s="1096"/>
      <c r="J11" s="1096"/>
      <c r="K11" s="1094"/>
    </row>
    <row r="12" spans="1:11" ht="24.95" customHeight="1" thickBot="1">
      <c r="C12" s="1741" t="s">
        <v>2412</v>
      </c>
      <c r="D12" s="1741"/>
      <c r="E12" s="1741"/>
      <c r="F12" s="1741"/>
      <c r="G12" s="1748"/>
      <c r="H12" s="1748"/>
      <c r="I12" s="1096"/>
      <c r="J12" s="1096"/>
      <c r="K12" s="1094"/>
    </row>
    <row r="13" spans="1:11" ht="24.95" customHeight="1" thickBot="1">
      <c r="C13" s="1741" t="s">
        <v>2543</v>
      </c>
      <c r="D13" s="1741"/>
      <c r="E13" s="1741"/>
      <c r="F13" s="1741"/>
      <c r="G13" s="1739" t="str">
        <f>IF(G8="","",'C-1 別紙2 '!E9)</f>
        <v/>
      </c>
      <c r="H13" s="1740"/>
      <c r="I13" s="1097" t="str">
        <f>IF(SUM(G8:H12)&gt;=G13,"○","")</f>
        <v/>
      </c>
      <c r="J13" s="1098" t="s">
        <v>2577</v>
      </c>
      <c r="K13" s="1094"/>
    </row>
    <row r="14" spans="1:11" s="1099" customFormat="1" ht="24.95" customHeight="1">
      <c r="C14" s="1742" t="s">
        <v>2413</v>
      </c>
      <c r="D14" s="1742"/>
      <c r="E14" s="1742"/>
      <c r="F14" s="1742"/>
      <c r="G14" s="1742"/>
      <c r="H14" s="1742"/>
      <c r="I14" s="1742"/>
      <c r="J14" s="1742"/>
      <c r="K14" s="1100"/>
    </row>
    <row r="15" spans="1:11" s="1099" customFormat="1" ht="24.95" customHeight="1">
      <c r="C15" s="1742" t="s">
        <v>2414</v>
      </c>
      <c r="D15" s="1742"/>
      <c r="E15" s="1742"/>
      <c r="F15" s="1742"/>
      <c r="G15" s="1742"/>
      <c r="H15" s="1742"/>
      <c r="I15" s="1742"/>
      <c r="J15" s="1742"/>
      <c r="K15" s="1100"/>
    </row>
    <row r="16" spans="1:11" s="1099" customFormat="1" ht="52.5" customHeight="1">
      <c r="C16" s="1100"/>
      <c r="D16" s="1743"/>
      <c r="E16" s="1743"/>
      <c r="F16" s="1743"/>
      <c r="G16" s="1743"/>
      <c r="H16" s="1743"/>
      <c r="I16" s="1743"/>
      <c r="J16" s="1743"/>
      <c r="K16" s="1100"/>
    </row>
    <row r="17" spans="3:11" s="1099" customFormat="1" ht="14.25" customHeight="1">
      <c r="C17" s="1101"/>
      <c r="D17" s="1101"/>
      <c r="E17" s="1101"/>
      <c r="F17" s="1101"/>
      <c r="G17" s="1101"/>
      <c r="H17" s="1101"/>
      <c r="I17" s="1101"/>
      <c r="J17" s="1101"/>
      <c r="K17" s="1100"/>
    </row>
    <row r="18" spans="3:11" s="1099" customFormat="1" ht="58.5" customHeight="1">
      <c r="C18" s="1747" t="s">
        <v>2454</v>
      </c>
      <c r="D18" s="1747"/>
      <c r="E18" s="1747"/>
      <c r="F18" s="1747"/>
      <c r="G18" s="1747"/>
      <c r="H18" s="1747"/>
      <c r="I18" s="1747"/>
      <c r="J18" s="1747"/>
      <c r="K18" s="1102"/>
    </row>
    <row r="19" spans="3:11" s="1099" customFormat="1" ht="65.25" customHeight="1">
      <c r="C19" s="1735" t="s">
        <v>2969</v>
      </c>
      <c r="D19" s="1735"/>
      <c r="E19" s="1735"/>
      <c r="F19" s="1738" t="s">
        <v>2409</v>
      </c>
      <c r="G19" s="1738"/>
      <c r="H19" s="1738"/>
      <c r="I19" s="1738"/>
      <c r="J19" s="1738"/>
      <c r="K19" s="1100"/>
    </row>
    <row r="20" spans="3:11" s="1099" customFormat="1" ht="46.5" customHeight="1">
      <c r="C20" s="1103"/>
      <c r="D20" s="1736" t="s">
        <v>251</v>
      </c>
      <c r="E20" s="1736"/>
      <c r="F20" s="1734"/>
      <c r="G20" s="1734"/>
      <c r="H20" s="1734"/>
      <c r="I20" s="1734"/>
      <c r="J20" s="1734"/>
      <c r="K20" s="1100"/>
    </row>
    <row r="21" spans="3:11" s="1099" customFormat="1" ht="20.100000000000001" customHeight="1">
      <c r="C21" s="1737"/>
      <c r="D21" s="1736" t="s">
        <v>252</v>
      </c>
      <c r="E21" s="1736"/>
      <c r="F21" s="1735" t="s">
        <v>253</v>
      </c>
      <c r="G21" s="1735"/>
      <c r="H21" s="1735"/>
      <c r="I21" s="1735"/>
      <c r="J21" s="1735"/>
      <c r="K21" s="1100"/>
    </row>
    <row r="22" spans="3:11" s="1099" customFormat="1" ht="20.100000000000001" customHeight="1">
      <c r="C22" s="1737"/>
      <c r="D22" s="1736"/>
      <c r="E22" s="1736"/>
      <c r="F22" s="1734"/>
      <c r="G22" s="1734"/>
      <c r="H22" s="1734"/>
      <c r="I22" s="1734"/>
      <c r="J22" s="1734"/>
      <c r="K22" s="1100"/>
    </row>
    <row r="23" spans="3:11" s="1099" customFormat="1" ht="20.100000000000001" customHeight="1">
      <c r="C23" s="1737"/>
      <c r="D23" s="1736"/>
      <c r="E23" s="1736"/>
      <c r="F23" s="1735" t="s">
        <v>254</v>
      </c>
      <c r="G23" s="1735"/>
      <c r="H23" s="1735"/>
      <c r="I23" s="1735"/>
      <c r="J23" s="1735"/>
      <c r="K23" s="1100"/>
    </row>
    <row r="24" spans="3:11" s="1099" customFormat="1" ht="20.100000000000001" customHeight="1">
      <c r="C24" s="1737"/>
      <c r="D24" s="1736"/>
      <c r="E24" s="1736"/>
      <c r="F24" s="1734"/>
      <c r="G24" s="1734"/>
      <c r="H24" s="1734"/>
      <c r="I24" s="1734"/>
      <c r="J24" s="1734"/>
      <c r="K24" s="1100"/>
    </row>
    <row r="25" spans="3:11" s="1099" customFormat="1" ht="20.100000000000001" customHeight="1">
      <c r="C25" s="1737"/>
      <c r="D25" s="1736" t="s">
        <v>2410</v>
      </c>
      <c r="E25" s="1736"/>
      <c r="F25" s="1735" t="s">
        <v>255</v>
      </c>
      <c r="G25" s="1735"/>
      <c r="H25" s="1735"/>
      <c r="I25" s="1735"/>
      <c r="J25" s="1735"/>
      <c r="K25" s="1100"/>
    </row>
    <row r="26" spans="3:11" s="1099" customFormat="1" ht="20.100000000000001" customHeight="1">
      <c r="C26" s="1737"/>
      <c r="D26" s="1736"/>
      <c r="E26" s="1736"/>
      <c r="F26" s="1734"/>
      <c r="G26" s="1734"/>
      <c r="H26" s="1734"/>
      <c r="I26" s="1734"/>
      <c r="J26" s="1734"/>
      <c r="K26" s="1100"/>
    </row>
    <row r="27" spans="3:11" s="1099" customFormat="1" ht="20.100000000000001" customHeight="1">
      <c r="C27" s="1737"/>
      <c r="D27" s="1736"/>
      <c r="E27" s="1736"/>
      <c r="F27" s="1735" t="s">
        <v>254</v>
      </c>
      <c r="G27" s="1735"/>
      <c r="H27" s="1735"/>
      <c r="I27" s="1735"/>
      <c r="J27" s="1735"/>
      <c r="K27" s="1100"/>
    </row>
    <row r="28" spans="3:11" s="1099" customFormat="1" ht="20.100000000000001" customHeight="1">
      <c r="C28" s="1737"/>
      <c r="D28" s="1736"/>
      <c r="E28" s="1736"/>
      <c r="F28" s="1734"/>
      <c r="G28" s="1734"/>
      <c r="H28" s="1734"/>
      <c r="I28" s="1734"/>
      <c r="J28" s="1734"/>
      <c r="K28" s="1100"/>
    </row>
    <row r="29" spans="3:11" s="1099" customFormat="1" ht="20.100000000000001" customHeight="1">
      <c r="C29" s="1737"/>
      <c r="D29" s="1736" t="s">
        <v>256</v>
      </c>
      <c r="E29" s="1736"/>
      <c r="F29" s="1735" t="s">
        <v>257</v>
      </c>
      <c r="G29" s="1735"/>
      <c r="H29" s="1735"/>
      <c r="I29" s="1735"/>
      <c r="J29" s="1735"/>
      <c r="K29" s="1100"/>
    </row>
    <row r="30" spans="3:11" s="1099" customFormat="1" ht="20.100000000000001" customHeight="1">
      <c r="C30" s="1737"/>
      <c r="D30" s="1736"/>
      <c r="E30" s="1736"/>
      <c r="F30" s="1734"/>
      <c r="G30" s="1734"/>
      <c r="H30" s="1734"/>
      <c r="I30" s="1734"/>
      <c r="J30" s="1734"/>
      <c r="K30" s="1100"/>
    </row>
    <row r="31" spans="3:11" s="1099" customFormat="1" ht="20.100000000000001" customHeight="1">
      <c r="C31" s="1737"/>
      <c r="D31" s="1736"/>
      <c r="E31" s="1736"/>
      <c r="F31" s="1735" t="s">
        <v>254</v>
      </c>
      <c r="G31" s="1735"/>
      <c r="H31" s="1735"/>
      <c r="I31" s="1735"/>
      <c r="J31" s="1735"/>
      <c r="K31" s="1100"/>
    </row>
    <row r="32" spans="3:11" s="1099" customFormat="1" ht="20.100000000000001" customHeight="1">
      <c r="C32" s="1737"/>
      <c r="D32" s="1736"/>
      <c r="E32" s="1736"/>
      <c r="F32" s="1734"/>
      <c r="G32" s="1734"/>
      <c r="H32" s="1734"/>
      <c r="I32" s="1734"/>
      <c r="J32" s="1734"/>
      <c r="K32" s="1100"/>
    </row>
    <row r="33" spans="3:11" s="1099" customFormat="1" ht="45.75" customHeight="1">
      <c r="C33" s="1103"/>
      <c r="D33" s="1736" t="s">
        <v>258</v>
      </c>
      <c r="E33" s="1736"/>
      <c r="F33" s="1734"/>
      <c r="G33" s="1734"/>
      <c r="H33" s="1734"/>
      <c r="I33" s="1734"/>
      <c r="J33" s="1734"/>
      <c r="K33" s="1100"/>
    </row>
    <row r="34" spans="3:11" s="1099" customFormat="1" ht="20.100000000000001" customHeight="1">
      <c r="C34" s="1079"/>
      <c r="E34" s="1079"/>
      <c r="G34" s="1104"/>
    </row>
    <row r="35" spans="3:11" s="1099" customFormat="1" ht="20.100000000000001" customHeight="1">
      <c r="C35" s="1079"/>
      <c r="E35" s="1079"/>
      <c r="G35" s="1104"/>
    </row>
  </sheetData>
  <mergeCells count="44">
    <mergeCell ref="B2:E2"/>
    <mergeCell ref="C7:F7"/>
    <mergeCell ref="D4:I4"/>
    <mergeCell ref="C18:J18"/>
    <mergeCell ref="G7:H7"/>
    <mergeCell ref="G8:H8"/>
    <mergeCell ref="G9:H9"/>
    <mergeCell ref="G10:H10"/>
    <mergeCell ref="G11:H11"/>
    <mergeCell ref="C8:F8"/>
    <mergeCell ref="C9:F9"/>
    <mergeCell ref="C10:F10"/>
    <mergeCell ref="C11:F11"/>
    <mergeCell ref="C14:J14"/>
    <mergeCell ref="C13:F13"/>
    <mergeCell ref="G12:H12"/>
    <mergeCell ref="G13:H13"/>
    <mergeCell ref="C12:F12"/>
    <mergeCell ref="C15:J15"/>
    <mergeCell ref="C25:C28"/>
    <mergeCell ref="F26:J26"/>
    <mergeCell ref="F27:J27"/>
    <mergeCell ref="D16:J16"/>
    <mergeCell ref="D33:E33"/>
    <mergeCell ref="C29:C32"/>
    <mergeCell ref="D25:E28"/>
    <mergeCell ref="D29:E32"/>
    <mergeCell ref="F19:J19"/>
    <mergeCell ref="F20:J20"/>
    <mergeCell ref="C19:E19"/>
    <mergeCell ref="F21:J21"/>
    <mergeCell ref="F23:J23"/>
    <mergeCell ref="D20:E20"/>
    <mergeCell ref="D21:E24"/>
    <mergeCell ref="C21:C24"/>
    <mergeCell ref="F24:J24"/>
    <mergeCell ref="F22:J22"/>
    <mergeCell ref="F25:J25"/>
    <mergeCell ref="F32:J32"/>
    <mergeCell ref="F33:J33"/>
    <mergeCell ref="F28:J28"/>
    <mergeCell ref="F29:J29"/>
    <mergeCell ref="F30:J30"/>
    <mergeCell ref="F31:J31"/>
  </mergeCells>
  <phoneticPr fontId="13"/>
  <conditionalFormatting sqref="G8:G10 G12">
    <cfRule type="cellIs" dxfId="59" priority="16" operator="equal">
      <formula>""</formula>
    </cfRule>
  </conditionalFormatting>
  <conditionalFormatting sqref="C20:C21">
    <cfRule type="cellIs" dxfId="58" priority="15" operator="equal">
      <formula>""</formula>
    </cfRule>
  </conditionalFormatting>
  <conditionalFormatting sqref="F24">
    <cfRule type="cellIs" dxfId="57" priority="9" operator="equal">
      <formula>""</formula>
    </cfRule>
  </conditionalFormatting>
  <conditionalFormatting sqref="F20">
    <cfRule type="cellIs" dxfId="56" priority="11" operator="equal">
      <formula>""</formula>
    </cfRule>
  </conditionalFormatting>
  <conditionalFormatting sqref="F22">
    <cfRule type="cellIs" dxfId="55" priority="10" operator="equal">
      <formula>""</formula>
    </cfRule>
  </conditionalFormatting>
  <conditionalFormatting sqref="F26">
    <cfRule type="cellIs" dxfId="54" priority="8" operator="equal">
      <formula>""</formula>
    </cfRule>
  </conditionalFormatting>
  <conditionalFormatting sqref="F28">
    <cfRule type="cellIs" dxfId="53" priority="7" operator="equal">
      <formula>""</formula>
    </cfRule>
  </conditionalFormatting>
  <conditionalFormatting sqref="F30">
    <cfRule type="cellIs" dxfId="52" priority="6" operator="equal">
      <formula>""</formula>
    </cfRule>
  </conditionalFormatting>
  <conditionalFormatting sqref="F32">
    <cfRule type="cellIs" dxfId="51" priority="5" operator="equal">
      <formula>""</formula>
    </cfRule>
  </conditionalFormatting>
  <conditionalFormatting sqref="F33">
    <cfRule type="cellIs" dxfId="50" priority="4" operator="equal">
      <formula>""</formula>
    </cfRule>
  </conditionalFormatting>
  <conditionalFormatting sqref="C33">
    <cfRule type="cellIs" dxfId="49" priority="3" operator="equal">
      <formula>""</formula>
    </cfRule>
  </conditionalFormatting>
  <conditionalFormatting sqref="C25">
    <cfRule type="cellIs" dxfId="48" priority="2" operator="equal">
      <formula>""</formula>
    </cfRule>
  </conditionalFormatting>
  <conditionalFormatting sqref="C29">
    <cfRule type="cellIs" dxfId="47" priority="1" operator="equal">
      <formula>""</formula>
    </cfRule>
  </conditionalFormatting>
  <dataValidations count="3">
    <dataValidation imeMode="on" allowBlank="1" showInputMessage="1" showErrorMessage="1" sqref="F20:F33" xr:uid="{5AFA5445-9D29-4C9E-BEB4-23C8C96BE2A1}"/>
    <dataValidation type="whole" imeMode="off" allowBlank="1" showInputMessage="1" showErrorMessage="1" errorTitle="入力が正しくありません" error="整数で入力してください（円単位）" sqref="I8:J10" xr:uid="{C407E869-4F1D-4B31-A447-B6A90D687700}">
      <formula1>0</formula1>
      <formula2>9.99999999999999E+31</formula2>
    </dataValidation>
    <dataValidation type="list" allowBlank="1" showInputMessage="1" showErrorMessage="1" sqref="C20:C33" xr:uid="{715E1A77-B30F-419C-BC84-AE488C92ABE5}">
      <formula1>"○,―"</formula1>
    </dataValidation>
  </dataValidations>
  <pageMargins left="0.70866141732283472" right="0.70866141732283472" top="0.35433070866141736" bottom="0.35433070866141736" header="0.31496062992125984" footer="0.31496062992125984"/>
  <pageSetup paperSize="9" scale="78"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FE9A7-E82E-4F1A-88E2-16C19AAC0A18}">
  <sheetPr>
    <tabColor theme="4"/>
    <pageSetUpPr fitToPage="1"/>
  </sheetPr>
  <dimension ref="A1:AD49"/>
  <sheetViews>
    <sheetView showGridLines="0" view="pageBreakPreview" zoomScaleNormal="100" zoomScaleSheetLayoutView="100" workbookViewId="0"/>
  </sheetViews>
  <sheetFormatPr defaultColWidth="0" defaultRowHeight="16.5" zeroHeight="1"/>
  <cols>
    <col min="1" max="1" width="4.28515625" style="1105" customWidth="1"/>
    <col min="2" max="4" width="5" style="1105" customWidth="1"/>
    <col min="5" max="5" width="6.42578125" style="1105" customWidth="1"/>
    <col min="6" max="6" width="7.5703125" style="1105" customWidth="1"/>
    <col min="7" max="23" width="5" style="1105" customWidth="1"/>
    <col min="24" max="30" width="5" style="1105" hidden="1" customWidth="1"/>
    <col min="31" max="16384" width="9.140625" style="1105" hidden="1"/>
  </cols>
  <sheetData>
    <row r="1" spans="2:27" ht="14.25" customHeight="1"/>
    <row r="2" spans="2:27" ht="24">
      <c r="B2" s="1788" t="s">
        <v>259</v>
      </c>
      <c r="C2" s="1788"/>
      <c r="D2" s="1788"/>
      <c r="E2" s="1788"/>
      <c r="F2" s="1106"/>
      <c r="G2" s="1106"/>
      <c r="H2" s="1106"/>
      <c r="I2" s="1106"/>
      <c r="J2" s="1106"/>
      <c r="K2" s="1106"/>
      <c r="L2" s="1106"/>
      <c r="M2" s="1106"/>
      <c r="N2" s="1106"/>
      <c r="O2" s="1106"/>
      <c r="P2" s="1106"/>
      <c r="Q2" s="1106"/>
      <c r="R2" s="1106"/>
      <c r="S2" s="1106"/>
      <c r="T2" s="1106"/>
      <c r="U2" s="1106"/>
      <c r="V2" s="1106"/>
      <c r="W2" s="1106"/>
      <c r="X2" s="1106"/>
      <c r="Y2" s="1106"/>
      <c r="Z2" s="1106"/>
      <c r="AA2" s="1106"/>
    </row>
    <row r="3" spans="2:27" ht="20.100000000000001" customHeight="1">
      <c r="B3" s="1106"/>
      <c r="C3" s="1106"/>
      <c r="D3" s="1106"/>
      <c r="E3" s="1106"/>
      <c r="F3" s="1106"/>
      <c r="G3" s="1106"/>
      <c r="H3" s="1106"/>
      <c r="I3" s="1106"/>
      <c r="J3" s="1106"/>
      <c r="K3" s="1106"/>
      <c r="L3" s="1106"/>
      <c r="M3" s="1106"/>
      <c r="N3" s="1106"/>
      <c r="O3" s="1106"/>
      <c r="P3" s="1106"/>
      <c r="Q3" s="1106"/>
      <c r="R3" s="1106"/>
      <c r="S3" s="1106"/>
      <c r="T3" s="1106"/>
      <c r="U3" s="1106"/>
      <c r="V3" s="1106"/>
      <c r="W3" s="1106"/>
      <c r="X3" s="1106"/>
      <c r="Y3" s="1106"/>
      <c r="Z3" s="1106"/>
      <c r="AA3" s="1106"/>
    </row>
    <row r="4" spans="2:27" s="1109" customFormat="1" ht="20.100000000000001" customHeight="1">
      <c r="B4" s="1107"/>
      <c r="C4" s="1774" t="s">
        <v>2415</v>
      </c>
      <c r="D4" s="1774"/>
      <c r="E4" s="1774"/>
      <c r="F4" s="1789" t="str">
        <f>IF('A-1'!N11="","",'A-1'!N11)</f>
        <v/>
      </c>
      <c r="G4" s="1790"/>
      <c r="H4" s="1790"/>
      <c r="I4" s="1790"/>
      <c r="J4" s="1790"/>
      <c r="K4" s="1790"/>
      <c r="L4" s="1790"/>
      <c r="M4" s="1790"/>
      <c r="N4" s="1790"/>
      <c r="O4" s="1790"/>
      <c r="P4" s="1790"/>
      <c r="Q4" s="1790"/>
      <c r="R4" s="1790"/>
      <c r="S4" s="1790"/>
      <c r="T4" s="1791"/>
      <c r="U4" s="1108"/>
    </row>
    <row r="5" spans="2:27" s="1109" customFormat="1" ht="30.75" customHeight="1">
      <c r="B5" s="1107"/>
      <c r="C5" s="1774" t="s">
        <v>2430</v>
      </c>
      <c r="D5" s="1774"/>
      <c r="E5" s="1774"/>
      <c r="F5" s="1792" t="str">
        <f>IF('B-1 別紙1 '!D21="","",'B-1 別紙1 '!D21)</f>
        <v/>
      </c>
      <c r="G5" s="1792"/>
      <c r="H5" s="1792"/>
      <c r="I5" s="1792"/>
      <c r="J5" s="1792"/>
      <c r="K5" s="1792"/>
      <c r="L5" s="1792"/>
      <c r="M5" s="1793" t="s">
        <v>2455</v>
      </c>
      <c r="N5" s="1794"/>
      <c r="O5" s="1794"/>
      <c r="P5" s="1794"/>
      <c r="Q5" s="1794"/>
      <c r="R5" s="1794"/>
      <c r="S5" s="1794"/>
      <c r="T5" s="1794"/>
      <c r="U5" s="1110"/>
    </row>
    <row r="6" spans="2:27" s="1109" customFormat="1" ht="20.100000000000001" customHeight="1">
      <c r="B6" s="1107"/>
      <c r="C6" s="1774" t="s">
        <v>2416</v>
      </c>
      <c r="D6" s="1774"/>
      <c r="E6" s="1774"/>
      <c r="F6" s="1751" t="str">
        <f>IF('B-1 別紙1 '!H21="","",'B-1 別紙1 '!H21)</f>
        <v/>
      </c>
      <c r="G6" s="1752"/>
      <c r="H6" s="1752"/>
      <c r="I6" s="1753"/>
      <c r="J6" s="1111"/>
      <c r="K6" s="1111"/>
      <c r="L6" s="1111"/>
      <c r="M6" s="1111"/>
    </row>
    <row r="7" spans="2:27" s="1109" customFormat="1" ht="20.100000000000001" customHeight="1">
      <c r="B7" s="1107"/>
      <c r="C7" s="1774" t="s">
        <v>2417</v>
      </c>
      <c r="D7" s="1774"/>
      <c r="E7" s="1774"/>
      <c r="F7" s="1783"/>
      <c r="G7" s="1784"/>
      <c r="H7" s="1784"/>
      <c r="I7" s="1785"/>
      <c r="J7" s="1112" t="s">
        <v>2422</v>
      </c>
      <c r="K7" s="1113"/>
    </row>
    <row r="8" spans="2:27" s="1109" customFormat="1" ht="20.100000000000001" customHeight="1">
      <c r="B8" s="1107"/>
      <c r="C8" s="1774" t="s">
        <v>2423</v>
      </c>
      <c r="D8" s="1774"/>
      <c r="E8" s="1774"/>
      <c r="F8" s="1786"/>
      <c r="G8" s="1787"/>
      <c r="H8" s="1114" t="s">
        <v>2421</v>
      </c>
      <c r="I8" s="1115"/>
      <c r="J8" s="1116"/>
    </row>
    <row r="9" spans="2:27" s="1109" customFormat="1" ht="20.100000000000001" customHeight="1">
      <c r="B9" s="1107"/>
      <c r="C9" s="1774" t="s">
        <v>2424</v>
      </c>
      <c r="D9" s="1774"/>
      <c r="E9" s="1774"/>
      <c r="F9" s="1757" t="str">
        <f>IF('B-1 別紙1 '!K21="","",'B-1 別紙1 '!K21)</f>
        <v/>
      </c>
      <c r="G9" s="1759"/>
      <c r="H9" s="1114" t="s">
        <v>2425</v>
      </c>
      <c r="I9" s="1117"/>
      <c r="J9" s="1118"/>
      <c r="K9" s="1118"/>
      <c r="L9" s="1118"/>
      <c r="M9" s="1118"/>
      <c r="N9" s="1118"/>
      <c r="O9" s="1118"/>
      <c r="P9" s="1118"/>
      <c r="Q9" s="1118"/>
      <c r="R9" s="1118"/>
      <c r="S9" s="1118"/>
      <c r="T9" s="1118"/>
    </row>
    <row r="10" spans="2:27" s="1109" customFormat="1" ht="24.75" customHeight="1">
      <c r="B10" s="1107"/>
      <c r="C10" s="1774" t="s">
        <v>2418</v>
      </c>
      <c r="D10" s="1774"/>
      <c r="E10" s="1774"/>
      <c r="F10" s="1777" t="str">
        <f>IF('B-1 別紙1 '!D22="","",'B-1 別紙1 '!D22)</f>
        <v/>
      </c>
      <c r="G10" s="1778"/>
      <c r="H10" s="1778"/>
      <c r="I10" s="1778"/>
      <c r="J10" s="1778"/>
      <c r="K10" s="1778"/>
      <c r="L10" s="1778"/>
      <c r="M10" s="1778"/>
      <c r="N10" s="1778"/>
      <c r="O10" s="1778"/>
      <c r="P10" s="1778"/>
      <c r="Q10" s="1778"/>
      <c r="R10" s="1778"/>
      <c r="S10" s="1778"/>
      <c r="T10" s="1779"/>
    </row>
    <row r="11" spans="2:27" s="1109" customFormat="1" ht="24.75" customHeight="1">
      <c r="B11" s="1107"/>
      <c r="C11" s="1774"/>
      <c r="D11" s="1774"/>
      <c r="E11" s="1774"/>
      <c r="F11" s="1780"/>
      <c r="G11" s="1781"/>
      <c r="H11" s="1781"/>
      <c r="I11" s="1781"/>
      <c r="J11" s="1781"/>
      <c r="K11" s="1781"/>
      <c r="L11" s="1781"/>
      <c r="M11" s="1781"/>
      <c r="N11" s="1781"/>
      <c r="O11" s="1781"/>
      <c r="P11" s="1781"/>
      <c r="Q11" s="1781"/>
      <c r="R11" s="1781"/>
      <c r="S11" s="1781"/>
      <c r="T11" s="1782"/>
    </row>
    <row r="12" spans="2:27" s="1109" customFormat="1" ht="20.100000000000001" customHeight="1">
      <c r="B12" s="1107"/>
      <c r="C12" s="1774" t="s">
        <v>260</v>
      </c>
      <c r="D12" s="1774"/>
      <c r="E12" s="1774"/>
      <c r="F12" s="1119" t="s">
        <v>2420</v>
      </c>
      <c r="G12" s="1769"/>
      <c r="H12" s="1769"/>
      <c r="I12" s="1765" t="s">
        <v>2426</v>
      </c>
      <c r="J12" s="1770"/>
      <c r="K12" s="1119" t="s">
        <v>2420</v>
      </c>
      <c r="L12" s="1769"/>
      <c r="M12" s="1769"/>
      <c r="N12" s="1765" t="s">
        <v>2426</v>
      </c>
      <c r="O12" s="1770"/>
      <c r="P12" s="1119" t="s">
        <v>2420</v>
      </c>
      <c r="Q12" s="1769"/>
      <c r="R12" s="1769"/>
      <c r="S12" s="1765" t="s">
        <v>2426</v>
      </c>
      <c r="T12" s="1770"/>
    </row>
    <row r="13" spans="2:27" s="1109" customFormat="1" ht="20.100000000000001" customHeight="1">
      <c r="B13" s="1107"/>
      <c r="C13" s="1774"/>
      <c r="D13" s="1774"/>
      <c r="E13" s="1774"/>
      <c r="F13" s="1761" t="s">
        <v>2427</v>
      </c>
      <c r="G13" s="1761"/>
      <c r="H13" s="1761"/>
      <c r="I13" s="1761"/>
      <c r="J13" s="1761"/>
      <c r="K13" s="1761" t="s">
        <v>2427</v>
      </c>
      <c r="L13" s="1761"/>
      <c r="M13" s="1761"/>
      <c r="N13" s="1761"/>
      <c r="O13" s="1761"/>
      <c r="P13" s="1761" t="s">
        <v>2427</v>
      </c>
      <c r="Q13" s="1761"/>
      <c r="R13" s="1761"/>
      <c r="S13" s="1761"/>
      <c r="T13" s="1761"/>
    </row>
    <row r="14" spans="2:27" s="1109" customFormat="1" ht="20.100000000000001" customHeight="1">
      <c r="B14" s="1107"/>
      <c r="C14" s="1774" t="s">
        <v>261</v>
      </c>
      <c r="D14" s="1774"/>
      <c r="E14" s="1774"/>
      <c r="F14" s="1757"/>
      <c r="G14" s="1758"/>
      <c r="H14" s="1758"/>
      <c r="I14" s="1759"/>
      <c r="J14" s="1120" t="s">
        <v>2422</v>
      </c>
      <c r="K14" s="1757"/>
      <c r="L14" s="1758"/>
      <c r="M14" s="1758"/>
      <c r="N14" s="1759"/>
      <c r="O14" s="1120" t="s">
        <v>2422</v>
      </c>
      <c r="P14" s="1757"/>
      <c r="Q14" s="1758"/>
      <c r="R14" s="1758"/>
      <c r="S14" s="1759"/>
      <c r="T14" s="1120" t="s">
        <v>2422</v>
      </c>
    </row>
    <row r="15" spans="2:27" s="1109" customFormat="1" ht="20.100000000000001" customHeight="1">
      <c r="B15" s="1107"/>
      <c r="C15" s="1774" t="s">
        <v>262</v>
      </c>
      <c r="D15" s="1774"/>
      <c r="E15" s="1774"/>
      <c r="F15" s="1757"/>
      <c r="G15" s="1758"/>
      <c r="H15" s="1758"/>
      <c r="I15" s="1759"/>
      <c r="J15" s="1120" t="s">
        <v>2422</v>
      </c>
      <c r="K15" s="1757"/>
      <c r="L15" s="1758"/>
      <c r="M15" s="1758"/>
      <c r="N15" s="1759"/>
      <c r="O15" s="1120" t="s">
        <v>2422</v>
      </c>
      <c r="P15" s="1757"/>
      <c r="Q15" s="1758"/>
      <c r="R15" s="1758"/>
      <c r="S15" s="1759"/>
      <c r="T15" s="1120" t="s">
        <v>2422</v>
      </c>
    </row>
    <row r="16" spans="2:27" s="1109" customFormat="1" ht="20.100000000000001" customHeight="1">
      <c r="B16" s="1107"/>
      <c r="C16" s="1774" t="s">
        <v>263</v>
      </c>
      <c r="D16" s="1774"/>
      <c r="E16" s="1774"/>
      <c r="F16" s="1757"/>
      <c r="G16" s="1758"/>
      <c r="H16" s="1758"/>
      <c r="I16" s="1759"/>
      <c r="J16" s="1120" t="s">
        <v>2422</v>
      </c>
      <c r="K16" s="1757"/>
      <c r="L16" s="1758"/>
      <c r="M16" s="1758"/>
      <c r="N16" s="1759"/>
      <c r="O16" s="1120" t="s">
        <v>2422</v>
      </c>
      <c r="P16" s="1757"/>
      <c r="Q16" s="1758"/>
      <c r="R16" s="1758"/>
      <c r="S16" s="1759"/>
      <c r="T16" s="1120" t="s">
        <v>2422</v>
      </c>
    </row>
    <row r="17" spans="2:27" s="1109" customFormat="1" ht="20.100000000000001" customHeight="1">
      <c r="B17" s="1107"/>
      <c r="C17" s="1774" t="s">
        <v>264</v>
      </c>
      <c r="D17" s="1774"/>
      <c r="E17" s="1774"/>
      <c r="F17" s="1757"/>
      <c r="G17" s="1758"/>
      <c r="H17" s="1758"/>
      <c r="I17" s="1759"/>
      <c r="J17" s="1120" t="s">
        <v>2422</v>
      </c>
      <c r="K17" s="1757"/>
      <c r="L17" s="1758"/>
      <c r="M17" s="1758"/>
      <c r="N17" s="1759"/>
      <c r="O17" s="1120" t="s">
        <v>2422</v>
      </c>
      <c r="P17" s="1757"/>
      <c r="Q17" s="1758"/>
      <c r="R17" s="1758"/>
      <c r="S17" s="1759"/>
      <c r="T17" s="1120" t="s">
        <v>2422</v>
      </c>
    </row>
    <row r="18" spans="2:27" s="1109" customFormat="1" ht="20.100000000000001" customHeight="1">
      <c r="B18" s="1107"/>
      <c r="C18" s="1774" t="s">
        <v>265</v>
      </c>
      <c r="D18" s="1774"/>
      <c r="E18" s="1774"/>
      <c r="F18" s="1760"/>
      <c r="G18" s="1760"/>
      <c r="H18" s="1760"/>
      <c r="I18" s="1760"/>
      <c r="J18" s="1760"/>
      <c r="K18" s="1760"/>
      <c r="L18" s="1760"/>
      <c r="M18" s="1760"/>
      <c r="N18" s="1760"/>
      <c r="O18" s="1760"/>
      <c r="P18" s="1757"/>
      <c r="Q18" s="1758"/>
      <c r="R18" s="1758"/>
      <c r="S18" s="1759"/>
      <c r="T18" s="1120" t="s">
        <v>2422</v>
      </c>
    </row>
    <row r="19" spans="2:27" s="1109" customFormat="1" ht="20.100000000000001" customHeight="1">
      <c r="B19" s="1107"/>
      <c r="C19" s="1774" t="s">
        <v>2468</v>
      </c>
      <c r="D19" s="1774"/>
      <c r="E19" s="1774"/>
      <c r="F19" s="1760"/>
      <c r="G19" s="1760"/>
      <c r="H19" s="1760"/>
      <c r="I19" s="1760"/>
      <c r="J19" s="1760"/>
      <c r="K19" s="1760"/>
      <c r="L19" s="1760"/>
      <c r="M19" s="1760"/>
      <c r="N19" s="1760"/>
      <c r="O19" s="1760"/>
      <c r="P19" s="1757"/>
      <c r="Q19" s="1758"/>
      <c r="R19" s="1758"/>
      <c r="S19" s="1759"/>
      <c r="T19" s="1120" t="s">
        <v>2422</v>
      </c>
    </row>
    <row r="20" spans="2:27" s="1109" customFormat="1" ht="20.100000000000001" customHeight="1">
      <c r="B20" s="1107"/>
      <c r="C20" s="1774" t="s">
        <v>2469</v>
      </c>
      <c r="D20" s="1774"/>
      <c r="E20" s="1774"/>
      <c r="F20" s="1760"/>
      <c r="G20" s="1760"/>
      <c r="H20" s="1760"/>
      <c r="I20" s="1760"/>
      <c r="J20" s="1760"/>
      <c r="K20" s="1760"/>
      <c r="L20" s="1760"/>
      <c r="M20" s="1760"/>
      <c r="N20" s="1760"/>
      <c r="O20" s="1760"/>
      <c r="P20" s="1757"/>
      <c r="Q20" s="1758"/>
      <c r="R20" s="1758"/>
      <c r="S20" s="1759"/>
      <c r="T20" s="1120" t="s">
        <v>2422</v>
      </c>
    </row>
    <row r="21" spans="2:27" s="1109" customFormat="1" ht="20.100000000000001" customHeight="1">
      <c r="B21" s="1107"/>
      <c r="C21" s="1774" t="s">
        <v>2470</v>
      </c>
      <c r="D21" s="1774"/>
      <c r="E21" s="1774"/>
      <c r="F21" s="1760"/>
      <c r="G21" s="1760"/>
      <c r="H21" s="1760"/>
      <c r="I21" s="1760"/>
      <c r="J21" s="1760"/>
      <c r="K21" s="1760"/>
      <c r="L21" s="1760"/>
      <c r="M21" s="1760"/>
      <c r="N21" s="1760"/>
      <c r="O21" s="1760"/>
      <c r="P21" s="1775" t="str">
        <f>IF(P19="","",P19/P20*100)</f>
        <v/>
      </c>
      <c r="Q21" s="1762"/>
      <c r="R21" s="1762"/>
      <c r="S21" s="1776"/>
      <c r="T21" s="1120" t="s">
        <v>2471</v>
      </c>
    </row>
    <row r="22" spans="2:27" s="1109" customFormat="1" ht="20.100000000000001" customHeight="1">
      <c r="B22" s="1107"/>
      <c r="C22" s="1774" t="s">
        <v>2472</v>
      </c>
      <c r="D22" s="1774"/>
      <c r="E22" s="1774"/>
      <c r="F22" s="1760"/>
      <c r="G22" s="1760"/>
      <c r="H22" s="1760"/>
      <c r="I22" s="1760"/>
      <c r="J22" s="1760"/>
      <c r="K22" s="1760"/>
      <c r="L22" s="1760"/>
      <c r="M22" s="1760"/>
      <c r="N22" s="1760"/>
      <c r="O22" s="1760"/>
      <c r="P22" s="1757"/>
      <c r="Q22" s="1758"/>
      <c r="R22" s="1758"/>
      <c r="S22" s="1759"/>
      <c r="T22" s="1120" t="s">
        <v>2422</v>
      </c>
    </row>
    <row r="23" spans="2:27" s="1109" customFormat="1" ht="20.100000000000001" customHeight="1">
      <c r="B23" s="1107"/>
      <c r="C23" s="1774" t="s">
        <v>2473</v>
      </c>
      <c r="D23" s="1774"/>
      <c r="E23" s="1774"/>
      <c r="F23" s="1760"/>
      <c r="G23" s="1760"/>
      <c r="H23" s="1760"/>
      <c r="I23" s="1760"/>
      <c r="J23" s="1760"/>
      <c r="K23" s="1760"/>
      <c r="L23" s="1760"/>
      <c r="M23" s="1760"/>
      <c r="N23" s="1760"/>
      <c r="O23" s="1760"/>
      <c r="P23" s="1757"/>
      <c r="Q23" s="1758"/>
      <c r="R23" s="1758"/>
      <c r="S23" s="1759"/>
      <c r="T23" s="1120" t="s">
        <v>2422</v>
      </c>
    </row>
    <row r="24" spans="2:27" s="1109" customFormat="1" ht="20.100000000000001" customHeight="1">
      <c r="B24" s="1107"/>
      <c r="C24" s="1774" t="s">
        <v>2474</v>
      </c>
      <c r="D24" s="1774"/>
      <c r="E24" s="1774"/>
      <c r="F24" s="1760"/>
      <c r="G24" s="1760"/>
      <c r="H24" s="1760"/>
      <c r="I24" s="1760"/>
      <c r="J24" s="1760"/>
      <c r="K24" s="1760"/>
      <c r="L24" s="1760"/>
      <c r="M24" s="1760"/>
      <c r="N24" s="1760"/>
      <c r="O24" s="1760"/>
      <c r="P24" s="1775" t="str">
        <f>IF(P22="","",P22/P23*100)</f>
        <v/>
      </c>
      <c r="Q24" s="1762"/>
      <c r="R24" s="1762"/>
      <c r="S24" s="1776"/>
      <c r="T24" s="1120" t="s">
        <v>2471</v>
      </c>
    </row>
    <row r="25" spans="2:27" s="1109" customFormat="1" ht="20.100000000000001" customHeight="1">
      <c r="B25" s="1107"/>
      <c r="C25" s="1771" t="s">
        <v>2419</v>
      </c>
      <c r="D25" s="1771"/>
      <c r="E25" s="1771"/>
      <c r="F25" s="1772"/>
      <c r="G25" s="1773"/>
      <c r="H25" s="1773"/>
      <c r="I25" s="1773"/>
      <c r="J25" s="1773"/>
      <c r="K25" s="1773"/>
      <c r="L25" s="1773"/>
      <c r="M25" s="1773"/>
      <c r="N25" s="1121" t="s">
        <v>2429</v>
      </c>
      <c r="O25" s="1762"/>
      <c r="P25" s="1762"/>
      <c r="Q25" s="1122" t="s">
        <v>2428</v>
      </c>
    </row>
    <row r="26" spans="2:27" s="1109" customFormat="1" ht="20.100000000000001" customHeight="1">
      <c r="B26" s="1107"/>
      <c r="C26" s="1771"/>
      <c r="D26" s="1771"/>
      <c r="E26" s="1771"/>
      <c r="F26" s="1772"/>
      <c r="G26" s="1773"/>
      <c r="H26" s="1773"/>
      <c r="I26" s="1773"/>
      <c r="J26" s="1773"/>
      <c r="K26" s="1773"/>
      <c r="L26" s="1773"/>
      <c r="M26" s="1773"/>
      <c r="N26" s="1121" t="s">
        <v>2429</v>
      </c>
      <c r="O26" s="1762"/>
      <c r="P26" s="1762"/>
      <c r="Q26" s="1122" t="s">
        <v>2428</v>
      </c>
    </row>
    <row r="27" spans="2:27" s="1109" customFormat="1" ht="20.100000000000001" customHeight="1">
      <c r="B27" s="1107"/>
      <c r="C27" s="1771"/>
      <c r="D27" s="1771"/>
      <c r="E27" s="1771"/>
      <c r="F27" s="1772"/>
      <c r="G27" s="1773"/>
      <c r="H27" s="1773"/>
      <c r="I27" s="1773"/>
      <c r="J27" s="1773"/>
      <c r="K27" s="1773"/>
      <c r="L27" s="1773"/>
      <c r="M27" s="1773"/>
      <c r="N27" s="1121" t="s">
        <v>2429</v>
      </c>
      <c r="O27" s="1762"/>
      <c r="P27" s="1762"/>
      <c r="Q27" s="1122" t="s">
        <v>2428</v>
      </c>
    </row>
    <row r="28" spans="2:27" s="1109" customFormat="1" ht="20.100000000000001" customHeight="1">
      <c r="B28" s="1107"/>
      <c r="C28" s="1771"/>
      <c r="D28" s="1771"/>
      <c r="E28" s="1771"/>
      <c r="F28" s="1772"/>
      <c r="G28" s="1773"/>
      <c r="H28" s="1773"/>
      <c r="I28" s="1773"/>
      <c r="J28" s="1773"/>
      <c r="K28" s="1773"/>
      <c r="L28" s="1773"/>
      <c r="M28" s="1773"/>
      <c r="N28" s="1121" t="s">
        <v>2429</v>
      </c>
      <c r="O28" s="1762"/>
      <c r="P28" s="1762"/>
      <c r="Q28" s="1122" t="s">
        <v>2428</v>
      </c>
    </row>
    <row r="29" spans="2:27" s="1109" customFormat="1" ht="20.100000000000001" customHeight="1">
      <c r="B29" s="1107"/>
      <c r="C29" s="1771"/>
      <c r="D29" s="1771"/>
      <c r="E29" s="1771"/>
      <c r="F29" s="1772"/>
      <c r="G29" s="1773"/>
      <c r="H29" s="1773"/>
      <c r="I29" s="1773"/>
      <c r="J29" s="1773"/>
      <c r="K29" s="1773"/>
      <c r="L29" s="1773"/>
      <c r="M29" s="1773"/>
      <c r="N29" s="1121" t="s">
        <v>2429</v>
      </c>
      <c r="O29" s="1762"/>
      <c r="P29" s="1762"/>
      <c r="Q29" s="1122" t="s">
        <v>2428</v>
      </c>
    </row>
    <row r="30" spans="2:27" s="1109" customFormat="1" ht="20.100000000000001" customHeight="1">
      <c r="B30" s="1107"/>
    </row>
    <row r="31" spans="2:27" ht="20.100000000000001" customHeight="1">
      <c r="C31" s="1750" t="s">
        <v>2446</v>
      </c>
      <c r="D31" s="1750"/>
      <c r="E31" s="1750"/>
      <c r="F31" s="1750"/>
      <c r="G31" s="1750"/>
      <c r="H31" s="1750"/>
      <c r="I31" s="1750"/>
      <c r="J31" s="1750"/>
      <c r="K31" s="1750"/>
      <c r="L31" s="1750"/>
      <c r="M31" s="1750"/>
      <c r="N31" s="1750"/>
      <c r="O31" s="1750"/>
      <c r="P31" s="1750"/>
      <c r="Q31" s="1750"/>
      <c r="R31" s="1750"/>
      <c r="S31" s="1750"/>
      <c r="T31" s="1750"/>
      <c r="U31" s="1076"/>
      <c r="V31" s="1076"/>
      <c r="W31" s="1076"/>
      <c r="X31" s="1076"/>
      <c r="Y31" s="1076"/>
      <c r="Z31" s="1076"/>
      <c r="AA31" s="1106"/>
    </row>
    <row r="32" spans="2:27" ht="20.100000000000001" customHeight="1">
      <c r="C32" s="1750" t="s">
        <v>2463</v>
      </c>
      <c r="D32" s="1750"/>
      <c r="E32" s="1750"/>
      <c r="F32" s="1750"/>
      <c r="G32" s="1750"/>
      <c r="H32" s="1750"/>
      <c r="I32" s="1750"/>
      <c r="J32" s="1750"/>
      <c r="K32" s="1750"/>
      <c r="L32" s="1750"/>
      <c r="M32" s="1750"/>
      <c r="N32" s="1750"/>
      <c r="O32" s="1750"/>
      <c r="P32" s="1750"/>
      <c r="Q32" s="1750"/>
      <c r="R32" s="1750"/>
      <c r="S32" s="1750"/>
      <c r="T32" s="1750"/>
      <c r="U32" s="1076"/>
      <c r="V32" s="1076"/>
      <c r="W32" s="1076"/>
      <c r="X32" s="1076"/>
      <c r="Y32" s="1076"/>
      <c r="Z32" s="1076"/>
      <c r="AA32" s="1106"/>
    </row>
    <row r="33" spans="2:27" ht="20.100000000000001" customHeight="1">
      <c r="C33" s="1123"/>
      <c r="D33" s="1123"/>
      <c r="E33" s="1123"/>
      <c r="F33" s="1123"/>
      <c r="G33" s="1123"/>
      <c r="H33" s="1123"/>
      <c r="I33" s="1123"/>
      <c r="J33" s="1123"/>
      <c r="K33" s="1123"/>
      <c r="L33" s="1123"/>
      <c r="M33" s="1123"/>
      <c r="N33" s="1123"/>
      <c r="O33" s="1123"/>
      <c r="P33" s="1123"/>
      <c r="Q33" s="1123"/>
      <c r="R33" s="1123"/>
      <c r="S33" s="1123"/>
      <c r="T33" s="1123"/>
      <c r="U33" s="1076"/>
      <c r="V33" s="1076"/>
      <c r="W33" s="1076"/>
      <c r="X33" s="1076"/>
      <c r="Y33" s="1076"/>
      <c r="Z33" s="1076"/>
      <c r="AA33" s="1106"/>
    </row>
    <row r="34" spans="2:27" ht="20.100000000000001" customHeight="1" thickBot="1">
      <c r="C34" s="1123"/>
      <c r="D34" s="1123"/>
      <c r="E34" s="1123"/>
      <c r="F34" s="1123"/>
      <c r="G34" s="1123"/>
      <c r="H34" s="1123"/>
      <c r="I34" s="1123"/>
      <c r="J34" s="1123"/>
      <c r="K34" s="1123"/>
      <c r="L34" s="1123"/>
      <c r="M34" s="1123"/>
      <c r="N34" s="1123"/>
      <c r="O34" s="1123"/>
      <c r="P34" s="1123"/>
      <c r="Q34" s="1123"/>
      <c r="R34" s="1123"/>
      <c r="S34" s="1123"/>
      <c r="T34" s="1123"/>
      <c r="U34" s="1076"/>
      <c r="V34" s="1076"/>
      <c r="W34" s="1076"/>
      <c r="X34" s="1076"/>
      <c r="Y34" s="1076"/>
      <c r="Z34" s="1076"/>
      <c r="AA34" s="1106"/>
    </row>
    <row r="35" spans="2:27" s="1109" customFormat="1" ht="21.75" customHeight="1" thickBot="1">
      <c r="B35" s="1107"/>
      <c r="C35" s="1124"/>
      <c r="D35" s="1109" t="s">
        <v>2456</v>
      </c>
    </row>
    <row r="36" spans="2:27" s="1109" customFormat="1" ht="13.5" customHeight="1">
      <c r="B36" s="1107"/>
      <c r="C36" s="1125"/>
    </row>
    <row r="37" spans="2:27" s="1109" customFormat="1" ht="20.100000000000001" customHeight="1">
      <c r="B37" s="1107"/>
      <c r="C37" s="1763" t="s">
        <v>260</v>
      </c>
      <c r="D37" s="1764"/>
      <c r="E37" s="1765"/>
      <c r="F37" s="1119" t="s">
        <v>2420</v>
      </c>
      <c r="G37" s="1769"/>
      <c r="H37" s="1769"/>
      <c r="I37" s="1765" t="s">
        <v>2426</v>
      </c>
      <c r="J37" s="1770"/>
      <c r="K37" s="1119" t="s">
        <v>2420</v>
      </c>
      <c r="L37" s="1769"/>
      <c r="M37" s="1769"/>
      <c r="N37" s="1765" t="s">
        <v>2426</v>
      </c>
      <c r="O37" s="1770"/>
      <c r="P37" s="1119" t="s">
        <v>2420</v>
      </c>
      <c r="Q37" s="1769"/>
      <c r="R37" s="1769"/>
      <c r="S37" s="1765" t="s">
        <v>2426</v>
      </c>
      <c r="T37" s="1770"/>
    </row>
    <row r="38" spans="2:27" s="1109" customFormat="1" ht="20.100000000000001" customHeight="1">
      <c r="B38" s="1107"/>
      <c r="C38" s="1766"/>
      <c r="D38" s="1767"/>
      <c r="E38" s="1768"/>
      <c r="F38" s="1761" t="s">
        <v>2427</v>
      </c>
      <c r="G38" s="1761"/>
      <c r="H38" s="1761"/>
      <c r="I38" s="1761"/>
      <c r="J38" s="1761"/>
      <c r="K38" s="1761" t="s">
        <v>2427</v>
      </c>
      <c r="L38" s="1761"/>
      <c r="M38" s="1761"/>
      <c r="N38" s="1761"/>
      <c r="O38" s="1761"/>
      <c r="P38" s="1761" t="s">
        <v>2427</v>
      </c>
      <c r="Q38" s="1761"/>
      <c r="R38" s="1761"/>
      <c r="S38" s="1761"/>
      <c r="T38" s="1761"/>
    </row>
    <row r="39" spans="2:27" s="1109" customFormat="1" ht="20.100000000000001" customHeight="1">
      <c r="B39" s="1107"/>
      <c r="C39" s="1754" t="s">
        <v>2457</v>
      </c>
      <c r="D39" s="1755"/>
      <c r="E39" s="1756"/>
      <c r="F39" s="1757"/>
      <c r="G39" s="1758"/>
      <c r="H39" s="1758"/>
      <c r="I39" s="1759"/>
      <c r="J39" s="1120" t="s">
        <v>2422</v>
      </c>
      <c r="K39" s="1757"/>
      <c r="L39" s="1758"/>
      <c r="M39" s="1758"/>
      <c r="N39" s="1759"/>
      <c r="O39" s="1120" t="s">
        <v>2422</v>
      </c>
      <c r="P39" s="1757"/>
      <c r="Q39" s="1758"/>
      <c r="R39" s="1758"/>
      <c r="S39" s="1759"/>
      <c r="T39" s="1120" t="s">
        <v>2422</v>
      </c>
    </row>
    <row r="40" spans="2:27" s="1109" customFormat="1" ht="20.100000000000001" customHeight="1">
      <c r="B40" s="1107"/>
      <c r="C40" s="1754" t="s">
        <v>2458</v>
      </c>
      <c r="D40" s="1755"/>
      <c r="E40" s="1756"/>
      <c r="F40" s="1757"/>
      <c r="G40" s="1758"/>
      <c r="H40" s="1758"/>
      <c r="I40" s="1759"/>
      <c r="J40" s="1120" t="s">
        <v>2422</v>
      </c>
      <c r="K40" s="1757"/>
      <c r="L40" s="1758"/>
      <c r="M40" s="1758"/>
      <c r="N40" s="1759"/>
      <c r="O40" s="1120" t="s">
        <v>2422</v>
      </c>
      <c r="P40" s="1757"/>
      <c r="Q40" s="1758"/>
      <c r="R40" s="1758"/>
      <c r="S40" s="1759"/>
      <c r="T40" s="1120" t="s">
        <v>2422</v>
      </c>
    </row>
    <row r="41" spans="2:27" s="1109" customFormat="1" ht="20.100000000000001" customHeight="1">
      <c r="B41" s="1107"/>
      <c r="C41" s="1754" t="s">
        <v>2459</v>
      </c>
      <c r="D41" s="1755"/>
      <c r="E41" s="1756"/>
      <c r="F41" s="1757"/>
      <c r="G41" s="1758"/>
      <c r="H41" s="1758"/>
      <c r="I41" s="1759"/>
      <c r="J41" s="1120" t="s">
        <v>2422</v>
      </c>
      <c r="K41" s="1757"/>
      <c r="L41" s="1758"/>
      <c r="M41" s="1758"/>
      <c r="N41" s="1759"/>
      <c r="O41" s="1120" t="s">
        <v>2422</v>
      </c>
      <c r="P41" s="1757"/>
      <c r="Q41" s="1758"/>
      <c r="R41" s="1758"/>
      <c r="S41" s="1759"/>
      <c r="T41" s="1120" t="s">
        <v>2422</v>
      </c>
    </row>
    <row r="42" spans="2:27" s="1109" customFormat="1" ht="20.100000000000001" customHeight="1">
      <c r="B42" s="1107"/>
      <c r="C42" s="1754" t="s">
        <v>2460</v>
      </c>
      <c r="D42" s="1755"/>
      <c r="E42" s="1756"/>
      <c r="F42" s="1757"/>
      <c r="G42" s="1758"/>
      <c r="H42" s="1758"/>
      <c r="I42" s="1759"/>
      <c r="J42" s="1120" t="s">
        <v>2422</v>
      </c>
      <c r="K42" s="1757"/>
      <c r="L42" s="1758"/>
      <c r="M42" s="1758"/>
      <c r="N42" s="1759"/>
      <c r="O42" s="1120" t="s">
        <v>2422</v>
      </c>
      <c r="P42" s="1757"/>
      <c r="Q42" s="1758"/>
      <c r="R42" s="1758"/>
      <c r="S42" s="1759"/>
      <c r="T42" s="1120" t="s">
        <v>2422</v>
      </c>
    </row>
    <row r="43" spans="2:27" s="1109" customFormat="1" ht="20.100000000000001" customHeight="1">
      <c r="B43" s="1107"/>
      <c r="C43" s="1754" t="s">
        <v>2461</v>
      </c>
      <c r="D43" s="1755"/>
      <c r="E43" s="1756"/>
      <c r="F43" s="1760"/>
      <c r="G43" s="1760"/>
      <c r="H43" s="1760"/>
      <c r="I43" s="1760"/>
      <c r="J43" s="1760"/>
      <c r="K43" s="1760"/>
      <c r="L43" s="1760"/>
      <c r="M43" s="1760"/>
      <c r="N43" s="1760"/>
      <c r="O43" s="1760"/>
      <c r="P43" s="1757"/>
      <c r="Q43" s="1758"/>
      <c r="R43" s="1758"/>
      <c r="S43" s="1759"/>
      <c r="T43" s="1120" t="s">
        <v>2422</v>
      </c>
    </row>
    <row r="44" spans="2:27" s="1109" customFormat="1" ht="20.100000000000001" customHeight="1">
      <c r="B44" s="1107"/>
      <c r="C44" s="1126"/>
      <c r="D44" s="1126"/>
      <c r="E44" s="1126"/>
      <c r="F44" s="1126"/>
      <c r="G44" s="1126"/>
      <c r="H44" s="1126"/>
      <c r="I44" s="1126"/>
      <c r="J44" s="1126"/>
      <c r="K44" s="1126"/>
      <c r="L44" s="1126"/>
      <c r="M44" s="1126"/>
      <c r="N44" s="1126"/>
      <c r="O44" s="1126"/>
      <c r="P44" s="1127"/>
      <c r="Q44" s="1127"/>
      <c r="R44" s="1127"/>
      <c r="S44" s="1127"/>
    </row>
    <row r="45" spans="2:27" ht="20.100000000000001" customHeight="1">
      <c r="C45" s="1750" t="s">
        <v>2462</v>
      </c>
      <c r="D45" s="1750"/>
      <c r="E45" s="1750"/>
      <c r="F45" s="1750"/>
      <c r="G45" s="1750"/>
      <c r="H45" s="1750"/>
      <c r="I45" s="1750"/>
      <c r="J45" s="1750"/>
      <c r="K45" s="1750"/>
      <c r="L45" s="1750"/>
      <c r="M45" s="1750"/>
      <c r="N45" s="1750"/>
      <c r="O45" s="1750"/>
      <c r="P45" s="1750"/>
      <c r="Q45" s="1750"/>
      <c r="R45" s="1750"/>
      <c r="S45" s="1750"/>
      <c r="T45" s="1750"/>
      <c r="U45" s="1076"/>
      <c r="V45" s="1076"/>
      <c r="W45" s="1076"/>
      <c r="X45" s="1076"/>
      <c r="Y45" s="1076"/>
      <c r="Z45" s="1076"/>
      <c r="AA45" s="1106"/>
    </row>
    <row r="46" spans="2:27" ht="20.100000000000001" customHeight="1">
      <c r="C46" s="1750" t="s">
        <v>2464</v>
      </c>
      <c r="D46" s="1750"/>
      <c r="E46" s="1750"/>
      <c r="F46" s="1750"/>
      <c r="G46" s="1750"/>
      <c r="H46" s="1750"/>
      <c r="I46" s="1750"/>
      <c r="J46" s="1750"/>
      <c r="K46" s="1750"/>
      <c r="L46" s="1750"/>
      <c r="M46" s="1750"/>
      <c r="N46" s="1750"/>
      <c r="O46" s="1750"/>
      <c r="P46" s="1750"/>
      <c r="Q46" s="1750"/>
      <c r="R46" s="1750"/>
      <c r="S46" s="1750"/>
      <c r="T46" s="1750"/>
      <c r="U46" s="1076"/>
      <c r="V46" s="1076"/>
      <c r="W46" s="1076"/>
      <c r="X46" s="1076"/>
      <c r="Y46" s="1076"/>
      <c r="Z46" s="1076"/>
      <c r="AA46" s="1106"/>
    </row>
    <row r="47" spans="2:27" s="1111" customFormat="1" ht="20.100000000000001" customHeight="1">
      <c r="B47" s="1128"/>
      <c r="C47" s="1129"/>
      <c r="D47" s="1129"/>
      <c r="E47" s="1129"/>
      <c r="F47" s="1129"/>
      <c r="G47" s="1129"/>
      <c r="H47" s="1129"/>
      <c r="I47" s="1129"/>
      <c r="J47" s="1129"/>
      <c r="K47" s="1129"/>
      <c r="L47" s="1129"/>
      <c r="M47" s="1129"/>
      <c r="N47" s="1129"/>
      <c r="O47" s="1129"/>
      <c r="P47" s="1129"/>
      <c r="Q47" s="1129"/>
      <c r="R47" s="1129"/>
      <c r="S47" s="1129"/>
      <c r="T47" s="1129"/>
      <c r="U47" s="1129"/>
      <c r="V47" s="1129"/>
      <c r="W47" s="1129"/>
      <c r="X47" s="1129"/>
      <c r="Y47" s="1129"/>
      <c r="Z47" s="1129"/>
      <c r="AA47" s="1129"/>
    </row>
    <row r="48" spans="2:27"/>
    <row r="49"/>
  </sheetData>
  <mergeCells count="115">
    <mergeCell ref="C6:E6"/>
    <mergeCell ref="C7:E7"/>
    <mergeCell ref="F7:I7"/>
    <mergeCell ref="C8:E8"/>
    <mergeCell ref="F8:G8"/>
    <mergeCell ref="B2:E2"/>
    <mergeCell ref="C4:E4"/>
    <mergeCell ref="F4:T4"/>
    <mergeCell ref="C5:E5"/>
    <mergeCell ref="F5:L5"/>
    <mergeCell ref="M5:T5"/>
    <mergeCell ref="C9:E9"/>
    <mergeCell ref="F9:G9"/>
    <mergeCell ref="C10:E11"/>
    <mergeCell ref="F10:T11"/>
    <mergeCell ref="C12:E13"/>
    <mergeCell ref="G12:H12"/>
    <mergeCell ref="I12:J12"/>
    <mergeCell ref="L12:M12"/>
    <mergeCell ref="N12:O12"/>
    <mergeCell ref="Q12:R12"/>
    <mergeCell ref="C15:E15"/>
    <mergeCell ref="F15:I15"/>
    <mergeCell ref="K15:N15"/>
    <mergeCell ref="P15:S15"/>
    <mergeCell ref="C16:E16"/>
    <mergeCell ref="F16:I16"/>
    <mergeCell ref="K16:N16"/>
    <mergeCell ref="P16:S16"/>
    <mergeCell ref="S12:T12"/>
    <mergeCell ref="F13:J13"/>
    <mergeCell ref="K13:O13"/>
    <mergeCell ref="P13:T13"/>
    <mergeCell ref="C14:E14"/>
    <mergeCell ref="F14:I14"/>
    <mergeCell ref="K14:N14"/>
    <mergeCell ref="P14:S14"/>
    <mergeCell ref="C19:E19"/>
    <mergeCell ref="F19:J19"/>
    <mergeCell ref="K19:O19"/>
    <mergeCell ref="P19:S19"/>
    <mergeCell ref="C20:E20"/>
    <mergeCell ref="F20:J20"/>
    <mergeCell ref="K20:O20"/>
    <mergeCell ref="P20:S20"/>
    <mergeCell ref="C17:E17"/>
    <mergeCell ref="F17:I17"/>
    <mergeCell ref="K17:N17"/>
    <mergeCell ref="P17:S17"/>
    <mergeCell ref="C18:E18"/>
    <mergeCell ref="F18:J18"/>
    <mergeCell ref="K18:O18"/>
    <mergeCell ref="P18:S18"/>
    <mergeCell ref="C23:E23"/>
    <mergeCell ref="F23:J23"/>
    <mergeCell ref="K23:O23"/>
    <mergeCell ref="P23:S23"/>
    <mergeCell ref="C24:E24"/>
    <mergeCell ref="F24:J24"/>
    <mergeCell ref="K24:O24"/>
    <mergeCell ref="P24:S24"/>
    <mergeCell ref="C21:E21"/>
    <mergeCell ref="F21:J21"/>
    <mergeCell ref="K21:O21"/>
    <mergeCell ref="P21:S21"/>
    <mergeCell ref="C22:E22"/>
    <mergeCell ref="F22:J22"/>
    <mergeCell ref="K22:O22"/>
    <mergeCell ref="P22:S22"/>
    <mergeCell ref="K39:N39"/>
    <mergeCell ref="P39:S39"/>
    <mergeCell ref="O29:P29"/>
    <mergeCell ref="C31:T31"/>
    <mergeCell ref="C32:T32"/>
    <mergeCell ref="C37:E38"/>
    <mergeCell ref="G37:H37"/>
    <mergeCell ref="I37:J37"/>
    <mergeCell ref="L37:M37"/>
    <mergeCell ref="N37:O37"/>
    <mergeCell ref="Q37:R37"/>
    <mergeCell ref="S37:T37"/>
    <mergeCell ref="C25:E29"/>
    <mergeCell ref="F25:M25"/>
    <mergeCell ref="O25:P25"/>
    <mergeCell ref="F26:M26"/>
    <mergeCell ref="O26:P26"/>
    <mergeCell ref="F27:M27"/>
    <mergeCell ref="O27:P27"/>
    <mergeCell ref="F28:M28"/>
    <mergeCell ref="O28:P28"/>
    <mergeCell ref="F29:M29"/>
    <mergeCell ref="C45:T45"/>
    <mergeCell ref="C46:T46"/>
    <mergeCell ref="F6:I6"/>
    <mergeCell ref="C42:E42"/>
    <mergeCell ref="F42:I42"/>
    <mergeCell ref="K42:N42"/>
    <mergeCell ref="P42:S42"/>
    <mergeCell ref="C43:E43"/>
    <mergeCell ref="F43:J43"/>
    <mergeCell ref="K43:O43"/>
    <mergeCell ref="P43:S43"/>
    <mergeCell ref="C40:E40"/>
    <mergeCell ref="F40:I40"/>
    <mergeCell ref="K40:N40"/>
    <mergeCell ref="P40:S40"/>
    <mergeCell ref="C41:E41"/>
    <mergeCell ref="F41:I41"/>
    <mergeCell ref="K41:N41"/>
    <mergeCell ref="P41:S41"/>
    <mergeCell ref="F38:J38"/>
    <mergeCell ref="K38:O38"/>
    <mergeCell ref="P38:T38"/>
    <mergeCell ref="C39:E39"/>
    <mergeCell ref="F39:I39"/>
  </mergeCells>
  <phoneticPr fontId="13"/>
  <conditionalFormatting sqref="F4">
    <cfRule type="cellIs" dxfId="46" priority="26" operator="equal">
      <formula>""</formula>
    </cfRule>
  </conditionalFormatting>
  <conditionalFormatting sqref="F5">
    <cfRule type="cellIs" dxfId="45" priority="25" operator="equal">
      <formula>""</formula>
    </cfRule>
  </conditionalFormatting>
  <conditionalFormatting sqref="F10">
    <cfRule type="cellIs" dxfId="44" priority="24" operator="equal">
      <formula>""</formula>
    </cfRule>
  </conditionalFormatting>
  <conditionalFormatting sqref="F7">
    <cfRule type="cellIs" dxfId="43" priority="20" operator="equal">
      <formula>""</formula>
    </cfRule>
  </conditionalFormatting>
  <conditionalFormatting sqref="F8:F9">
    <cfRule type="cellIs" dxfId="42" priority="19" operator="equal">
      <formula>""</formula>
    </cfRule>
  </conditionalFormatting>
  <conditionalFormatting sqref="G12">
    <cfRule type="cellIs" dxfId="41" priority="18" operator="equal">
      <formula>""</formula>
    </cfRule>
  </conditionalFormatting>
  <conditionalFormatting sqref="P14:P21">
    <cfRule type="cellIs" dxfId="40" priority="17" operator="equal">
      <formula>""</formula>
    </cfRule>
  </conditionalFormatting>
  <conditionalFormatting sqref="F25:F29">
    <cfRule type="cellIs" dxfId="39" priority="16" operator="equal">
      <formula>""</formula>
    </cfRule>
  </conditionalFormatting>
  <conditionalFormatting sqref="O25:O29">
    <cfRule type="cellIs" dxfId="38" priority="15" operator="equal">
      <formula>""</formula>
    </cfRule>
  </conditionalFormatting>
  <conditionalFormatting sqref="C35">
    <cfRule type="cellIs" dxfId="37" priority="14" operator="equal">
      <formula>""</formula>
    </cfRule>
  </conditionalFormatting>
  <conditionalFormatting sqref="F14:F17">
    <cfRule type="cellIs" dxfId="36" priority="13" operator="equal">
      <formula>""</formula>
    </cfRule>
  </conditionalFormatting>
  <conditionalFormatting sqref="P24">
    <cfRule type="cellIs" dxfId="35" priority="12" operator="equal">
      <formula>""</formula>
    </cfRule>
  </conditionalFormatting>
  <conditionalFormatting sqref="P22:P23">
    <cfRule type="cellIs" dxfId="34" priority="11" operator="equal">
      <formula>""</formula>
    </cfRule>
  </conditionalFormatting>
  <conditionalFormatting sqref="K14:K17">
    <cfRule type="cellIs" dxfId="33" priority="10" operator="equal">
      <formula>""</formula>
    </cfRule>
  </conditionalFormatting>
  <conditionalFormatting sqref="L12">
    <cfRule type="cellIs" dxfId="32" priority="9" operator="equal">
      <formula>""</formula>
    </cfRule>
  </conditionalFormatting>
  <conditionalFormatting sqref="Q12">
    <cfRule type="cellIs" dxfId="31" priority="8" operator="equal">
      <formula>""</formula>
    </cfRule>
  </conditionalFormatting>
  <conditionalFormatting sqref="G37">
    <cfRule type="cellIs" dxfId="30" priority="7" operator="equal">
      <formula>""</formula>
    </cfRule>
  </conditionalFormatting>
  <conditionalFormatting sqref="P39:P43">
    <cfRule type="cellIs" dxfId="29" priority="6" operator="equal">
      <formula>""</formula>
    </cfRule>
  </conditionalFormatting>
  <conditionalFormatting sqref="F39:F42">
    <cfRule type="cellIs" dxfId="28" priority="5" operator="equal">
      <formula>""</formula>
    </cfRule>
  </conditionalFormatting>
  <conditionalFormatting sqref="K39:K42">
    <cfRule type="cellIs" dxfId="27" priority="4" operator="equal">
      <formula>""</formula>
    </cfRule>
  </conditionalFormatting>
  <conditionalFormatting sqref="L37">
    <cfRule type="cellIs" dxfId="26" priority="3" operator="equal">
      <formula>""</formula>
    </cfRule>
  </conditionalFormatting>
  <conditionalFormatting sqref="Q37">
    <cfRule type="cellIs" dxfId="25" priority="2" operator="equal">
      <formula>""</formula>
    </cfRule>
  </conditionalFormatting>
  <conditionalFormatting sqref="F6">
    <cfRule type="cellIs" dxfId="24" priority="1" operator="equal">
      <formula>""</formula>
    </cfRule>
  </conditionalFormatting>
  <dataValidations count="1">
    <dataValidation type="list" allowBlank="1" showInputMessage="1" showErrorMessage="1" sqref="C35" xr:uid="{E6D3C163-C38B-499D-9A61-A33FD08434A0}">
      <formula1>"有,無"</formula1>
    </dataValidation>
  </dataValidations>
  <pageMargins left="0.7" right="0.7" top="0.75" bottom="0.75" header="0.3" footer="0.3"/>
  <pageSetup paperSize="9" scale="82" fitToHeight="0" orientation="portrait" r:id="rId1"/>
  <rowBreaks count="1" manualBreakCount="1">
    <brk id="33" max="20"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A97E9-947F-4A9B-B29E-1A33050EB7E7}">
  <sheetPr>
    <tabColor theme="4"/>
    <pageSetUpPr fitToPage="1"/>
  </sheetPr>
  <dimension ref="A1:AD49"/>
  <sheetViews>
    <sheetView showGridLines="0" view="pageBreakPreview" zoomScaleNormal="100" zoomScaleSheetLayoutView="100" workbookViewId="0"/>
  </sheetViews>
  <sheetFormatPr defaultColWidth="0" defaultRowHeight="16.5" zeroHeight="1"/>
  <cols>
    <col min="1" max="1" width="4.28515625" style="1105" customWidth="1"/>
    <col min="2" max="4" width="5" style="1105" customWidth="1"/>
    <col min="5" max="5" width="6.42578125" style="1105" customWidth="1"/>
    <col min="6" max="6" width="7.5703125" style="1105" customWidth="1"/>
    <col min="7" max="23" width="5" style="1105" customWidth="1"/>
    <col min="24" max="30" width="5" style="1105" hidden="1" customWidth="1"/>
    <col min="31" max="16384" width="9.140625" style="1105" hidden="1"/>
  </cols>
  <sheetData>
    <row r="1" spans="2:27" ht="14.25" customHeight="1"/>
    <row r="2" spans="2:27" ht="24">
      <c r="B2" s="1814" t="s">
        <v>259</v>
      </c>
      <c r="C2" s="1814"/>
      <c r="D2" s="1814"/>
      <c r="E2" s="1814"/>
      <c r="F2" s="1106"/>
      <c r="G2" s="1106"/>
      <c r="H2" s="1106"/>
      <c r="I2" s="1106"/>
      <c r="J2" s="1106"/>
      <c r="K2" s="1106"/>
      <c r="L2" s="1106"/>
      <c r="M2" s="1106"/>
      <c r="N2" s="1106"/>
      <c r="O2" s="1106"/>
      <c r="P2" s="1106"/>
      <c r="Q2" s="1106"/>
      <c r="R2" s="1106"/>
      <c r="S2" s="1106"/>
      <c r="T2" s="1106"/>
      <c r="U2" s="1106"/>
      <c r="V2" s="1106"/>
      <c r="W2" s="1106"/>
      <c r="X2" s="1106"/>
      <c r="Y2" s="1106"/>
      <c r="Z2" s="1106"/>
      <c r="AA2" s="1106"/>
    </row>
    <row r="3" spans="2:27" ht="20.100000000000001" customHeight="1">
      <c r="B3" s="1106"/>
      <c r="C3" s="1106"/>
      <c r="D3" s="1106"/>
      <c r="E3" s="1106"/>
      <c r="F3" s="1106"/>
      <c r="G3" s="1106"/>
      <c r="H3" s="1106"/>
      <c r="I3" s="1106"/>
      <c r="J3" s="1106"/>
      <c r="K3" s="1106"/>
      <c r="L3" s="1106"/>
      <c r="M3" s="1106"/>
      <c r="N3" s="1106"/>
      <c r="O3" s="1106"/>
      <c r="P3" s="1106"/>
      <c r="Q3" s="1106"/>
      <c r="R3" s="1106"/>
      <c r="S3" s="1106"/>
      <c r="T3" s="1106"/>
      <c r="U3" s="1106"/>
      <c r="V3" s="1106"/>
      <c r="W3" s="1106"/>
      <c r="X3" s="1106"/>
      <c r="Y3" s="1106"/>
      <c r="Z3" s="1106"/>
      <c r="AA3" s="1106"/>
    </row>
    <row r="4" spans="2:27" ht="20.100000000000001" customHeight="1">
      <c r="B4" s="1106"/>
      <c r="C4" s="1803" t="s">
        <v>2415</v>
      </c>
      <c r="D4" s="1803"/>
      <c r="E4" s="1803"/>
      <c r="F4" s="1815"/>
      <c r="G4" s="1816"/>
      <c r="H4" s="1816"/>
      <c r="I4" s="1816"/>
      <c r="J4" s="1816"/>
      <c r="K4" s="1816"/>
      <c r="L4" s="1816"/>
      <c r="M4" s="1816"/>
      <c r="N4" s="1816"/>
      <c r="O4" s="1816"/>
      <c r="P4" s="1816"/>
      <c r="Q4" s="1816"/>
      <c r="R4" s="1816"/>
      <c r="S4" s="1816"/>
      <c r="T4" s="1817"/>
    </row>
    <row r="5" spans="2:27" ht="30.75" customHeight="1">
      <c r="B5" s="1106"/>
      <c r="C5" s="1803" t="s">
        <v>2430</v>
      </c>
      <c r="D5" s="1803"/>
      <c r="E5" s="1803"/>
      <c r="F5" s="1818"/>
      <c r="G5" s="1818"/>
      <c r="H5" s="1818"/>
      <c r="I5" s="1818"/>
      <c r="J5" s="1818"/>
      <c r="K5" s="1818"/>
      <c r="L5" s="1818"/>
      <c r="M5" s="1819" t="s">
        <v>2455</v>
      </c>
      <c r="N5" s="1820"/>
      <c r="O5" s="1820"/>
      <c r="P5" s="1820"/>
      <c r="Q5" s="1820"/>
      <c r="R5" s="1820"/>
      <c r="S5" s="1820"/>
      <c r="T5" s="1820"/>
      <c r="U5" s="1130"/>
    </row>
    <row r="6" spans="2:27" ht="20.100000000000001" customHeight="1">
      <c r="B6" s="1106"/>
      <c r="C6" s="1803" t="s">
        <v>2416</v>
      </c>
      <c r="D6" s="1803"/>
      <c r="E6" s="1803"/>
      <c r="F6" s="1751"/>
      <c r="G6" s="1752"/>
      <c r="H6" s="1752"/>
      <c r="I6" s="1753"/>
    </row>
    <row r="7" spans="2:27" ht="20.100000000000001" customHeight="1">
      <c r="B7" s="1106"/>
      <c r="C7" s="1803" t="s">
        <v>2417</v>
      </c>
      <c r="D7" s="1803"/>
      <c r="E7" s="1803"/>
      <c r="F7" s="1783"/>
      <c r="G7" s="1784"/>
      <c r="H7" s="1784"/>
      <c r="I7" s="1785"/>
      <c r="J7" s="1112" t="s">
        <v>2422</v>
      </c>
      <c r="K7" s="1131"/>
    </row>
    <row r="8" spans="2:27" ht="20.100000000000001" customHeight="1">
      <c r="B8" s="1106"/>
      <c r="C8" s="1803" t="s">
        <v>2423</v>
      </c>
      <c r="D8" s="1803"/>
      <c r="E8" s="1803"/>
      <c r="F8" s="1812"/>
      <c r="G8" s="1813"/>
      <c r="H8" s="1112" t="s">
        <v>2421</v>
      </c>
      <c r="I8" s="1132"/>
      <c r="J8" s="1133"/>
    </row>
    <row r="9" spans="2:27" ht="20.100000000000001" customHeight="1">
      <c r="B9" s="1106"/>
      <c r="C9" s="1803" t="s">
        <v>2424</v>
      </c>
      <c r="D9" s="1803"/>
      <c r="E9" s="1803"/>
      <c r="F9" s="1795"/>
      <c r="G9" s="1797"/>
      <c r="H9" s="1112" t="s">
        <v>2425</v>
      </c>
      <c r="I9" s="1134"/>
      <c r="J9" s="1135"/>
      <c r="K9" s="1135"/>
      <c r="L9" s="1135"/>
      <c r="M9" s="1135"/>
      <c r="N9" s="1135"/>
      <c r="O9" s="1135"/>
      <c r="P9" s="1135"/>
      <c r="Q9" s="1135"/>
      <c r="R9" s="1135"/>
      <c r="S9" s="1135"/>
      <c r="T9" s="1135"/>
    </row>
    <row r="10" spans="2:27" ht="24.75" customHeight="1">
      <c r="B10" s="1106"/>
      <c r="C10" s="1803" t="s">
        <v>2418</v>
      </c>
      <c r="D10" s="1803"/>
      <c r="E10" s="1803"/>
      <c r="F10" s="1806"/>
      <c r="G10" s="1807"/>
      <c r="H10" s="1807"/>
      <c r="I10" s="1807"/>
      <c r="J10" s="1807"/>
      <c r="K10" s="1807"/>
      <c r="L10" s="1807"/>
      <c r="M10" s="1807"/>
      <c r="N10" s="1807"/>
      <c r="O10" s="1807"/>
      <c r="P10" s="1807"/>
      <c r="Q10" s="1807"/>
      <c r="R10" s="1807"/>
      <c r="S10" s="1807"/>
      <c r="T10" s="1808"/>
    </row>
    <row r="11" spans="2:27" ht="24.75" customHeight="1">
      <c r="B11" s="1106"/>
      <c r="C11" s="1803"/>
      <c r="D11" s="1803"/>
      <c r="E11" s="1803"/>
      <c r="F11" s="1809"/>
      <c r="G11" s="1810"/>
      <c r="H11" s="1810"/>
      <c r="I11" s="1810"/>
      <c r="J11" s="1810"/>
      <c r="K11" s="1810"/>
      <c r="L11" s="1810"/>
      <c r="M11" s="1810"/>
      <c r="N11" s="1810"/>
      <c r="O11" s="1810"/>
      <c r="P11" s="1810"/>
      <c r="Q11" s="1810"/>
      <c r="R11" s="1810"/>
      <c r="S11" s="1810"/>
      <c r="T11" s="1811"/>
    </row>
    <row r="12" spans="2:27" ht="20.100000000000001" customHeight="1">
      <c r="B12" s="1106"/>
      <c r="C12" s="1803" t="s">
        <v>260</v>
      </c>
      <c r="D12" s="1803"/>
      <c r="E12" s="1803"/>
      <c r="F12" s="1119" t="s">
        <v>2420</v>
      </c>
      <c r="G12" s="1799"/>
      <c r="H12" s="1799"/>
      <c r="I12" s="1765" t="s">
        <v>2426</v>
      </c>
      <c r="J12" s="1770"/>
      <c r="K12" s="1119" t="s">
        <v>2420</v>
      </c>
      <c r="L12" s="1799"/>
      <c r="M12" s="1799"/>
      <c r="N12" s="1765" t="s">
        <v>2426</v>
      </c>
      <c r="O12" s="1770"/>
      <c r="P12" s="1119" t="s">
        <v>2420</v>
      </c>
      <c r="Q12" s="1799"/>
      <c r="R12" s="1799"/>
      <c r="S12" s="1765" t="s">
        <v>2426</v>
      </c>
      <c r="T12" s="1770"/>
    </row>
    <row r="13" spans="2:27" ht="20.100000000000001" customHeight="1">
      <c r="B13" s="1106"/>
      <c r="C13" s="1803"/>
      <c r="D13" s="1803"/>
      <c r="E13" s="1803"/>
      <c r="F13" s="1761" t="s">
        <v>2427</v>
      </c>
      <c r="G13" s="1761"/>
      <c r="H13" s="1761"/>
      <c r="I13" s="1761"/>
      <c r="J13" s="1761"/>
      <c r="K13" s="1761" t="s">
        <v>2427</v>
      </c>
      <c r="L13" s="1761"/>
      <c r="M13" s="1761"/>
      <c r="N13" s="1761"/>
      <c r="O13" s="1761"/>
      <c r="P13" s="1761" t="s">
        <v>2427</v>
      </c>
      <c r="Q13" s="1761"/>
      <c r="R13" s="1761"/>
      <c r="S13" s="1761"/>
      <c r="T13" s="1761"/>
    </row>
    <row r="14" spans="2:27" ht="20.100000000000001" customHeight="1">
      <c r="B14" s="1106"/>
      <c r="C14" s="1803" t="s">
        <v>261</v>
      </c>
      <c r="D14" s="1803"/>
      <c r="E14" s="1803"/>
      <c r="F14" s="1795"/>
      <c r="G14" s="1796"/>
      <c r="H14" s="1796"/>
      <c r="I14" s="1797"/>
      <c r="J14" s="1136" t="s">
        <v>2422</v>
      </c>
      <c r="K14" s="1795"/>
      <c r="L14" s="1796"/>
      <c r="M14" s="1796"/>
      <c r="N14" s="1797"/>
      <c r="O14" s="1136" t="s">
        <v>2422</v>
      </c>
      <c r="P14" s="1795"/>
      <c r="Q14" s="1796"/>
      <c r="R14" s="1796"/>
      <c r="S14" s="1797"/>
      <c r="T14" s="1136" t="s">
        <v>2422</v>
      </c>
    </row>
    <row r="15" spans="2:27" ht="20.100000000000001" customHeight="1">
      <c r="B15" s="1106"/>
      <c r="C15" s="1803" t="s">
        <v>262</v>
      </c>
      <c r="D15" s="1803"/>
      <c r="E15" s="1803"/>
      <c r="F15" s="1795"/>
      <c r="G15" s="1796"/>
      <c r="H15" s="1796"/>
      <c r="I15" s="1797"/>
      <c r="J15" s="1136" t="s">
        <v>2422</v>
      </c>
      <c r="K15" s="1795"/>
      <c r="L15" s="1796"/>
      <c r="M15" s="1796"/>
      <c r="N15" s="1797"/>
      <c r="O15" s="1136" t="s">
        <v>2422</v>
      </c>
      <c r="P15" s="1795"/>
      <c r="Q15" s="1796"/>
      <c r="R15" s="1796"/>
      <c r="S15" s="1797"/>
      <c r="T15" s="1136" t="s">
        <v>2422</v>
      </c>
    </row>
    <row r="16" spans="2:27" ht="20.100000000000001" customHeight="1">
      <c r="B16" s="1106"/>
      <c r="C16" s="1803" t="s">
        <v>263</v>
      </c>
      <c r="D16" s="1803"/>
      <c r="E16" s="1803"/>
      <c r="F16" s="1795"/>
      <c r="G16" s="1796"/>
      <c r="H16" s="1796"/>
      <c r="I16" s="1797"/>
      <c r="J16" s="1136" t="s">
        <v>2422</v>
      </c>
      <c r="K16" s="1795"/>
      <c r="L16" s="1796"/>
      <c r="M16" s="1796"/>
      <c r="N16" s="1797"/>
      <c r="O16" s="1136" t="s">
        <v>2422</v>
      </c>
      <c r="P16" s="1795"/>
      <c r="Q16" s="1796"/>
      <c r="R16" s="1796"/>
      <c r="S16" s="1797"/>
      <c r="T16" s="1136" t="s">
        <v>2422</v>
      </c>
    </row>
    <row r="17" spans="2:27" ht="20.100000000000001" customHeight="1">
      <c r="B17" s="1106"/>
      <c r="C17" s="1803" t="s">
        <v>264</v>
      </c>
      <c r="D17" s="1803"/>
      <c r="E17" s="1803"/>
      <c r="F17" s="1795"/>
      <c r="G17" s="1796"/>
      <c r="H17" s="1796"/>
      <c r="I17" s="1797"/>
      <c r="J17" s="1136" t="s">
        <v>2422</v>
      </c>
      <c r="K17" s="1795"/>
      <c r="L17" s="1796"/>
      <c r="M17" s="1796"/>
      <c r="N17" s="1797"/>
      <c r="O17" s="1136" t="s">
        <v>2422</v>
      </c>
      <c r="P17" s="1795"/>
      <c r="Q17" s="1796"/>
      <c r="R17" s="1796"/>
      <c r="S17" s="1797"/>
      <c r="T17" s="1136" t="s">
        <v>2422</v>
      </c>
    </row>
    <row r="18" spans="2:27" ht="20.100000000000001" customHeight="1">
      <c r="B18" s="1106"/>
      <c r="C18" s="1803" t="s">
        <v>265</v>
      </c>
      <c r="D18" s="1803"/>
      <c r="E18" s="1803"/>
      <c r="F18" s="1760"/>
      <c r="G18" s="1760"/>
      <c r="H18" s="1760"/>
      <c r="I18" s="1760"/>
      <c r="J18" s="1760"/>
      <c r="K18" s="1760"/>
      <c r="L18" s="1760"/>
      <c r="M18" s="1760"/>
      <c r="N18" s="1760"/>
      <c r="O18" s="1760"/>
      <c r="P18" s="1795"/>
      <c r="Q18" s="1796"/>
      <c r="R18" s="1796"/>
      <c r="S18" s="1797"/>
      <c r="T18" s="1136" t="s">
        <v>2422</v>
      </c>
    </row>
    <row r="19" spans="2:27" ht="20.100000000000001" customHeight="1">
      <c r="B19" s="1106"/>
      <c r="C19" s="1803" t="s">
        <v>2468</v>
      </c>
      <c r="D19" s="1803"/>
      <c r="E19" s="1803"/>
      <c r="F19" s="1760"/>
      <c r="G19" s="1760"/>
      <c r="H19" s="1760"/>
      <c r="I19" s="1760"/>
      <c r="J19" s="1760"/>
      <c r="K19" s="1760"/>
      <c r="L19" s="1760"/>
      <c r="M19" s="1760"/>
      <c r="N19" s="1760"/>
      <c r="O19" s="1760"/>
      <c r="P19" s="1795"/>
      <c r="Q19" s="1796"/>
      <c r="R19" s="1796"/>
      <c r="S19" s="1797"/>
      <c r="T19" s="1136" t="s">
        <v>2422</v>
      </c>
    </row>
    <row r="20" spans="2:27" ht="20.100000000000001" customHeight="1">
      <c r="B20" s="1106"/>
      <c r="C20" s="1803" t="s">
        <v>2469</v>
      </c>
      <c r="D20" s="1803"/>
      <c r="E20" s="1803"/>
      <c r="F20" s="1760"/>
      <c r="G20" s="1760"/>
      <c r="H20" s="1760"/>
      <c r="I20" s="1760"/>
      <c r="J20" s="1760"/>
      <c r="K20" s="1760"/>
      <c r="L20" s="1760"/>
      <c r="M20" s="1760"/>
      <c r="N20" s="1760"/>
      <c r="O20" s="1760"/>
      <c r="P20" s="1795"/>
      <c r="Q20" s="1796"/>
      <c r="R20" s="1796"/>
      <c r="S20" s="1797"/>
      <c r="T20" s="1136" t="s">
        <v>2422</v>
      </c>
    </row>
    <row r="21" spans="2:27" ht="20.100000000000001" customHeight="1">
      <c r="B21" s="1106"/>
      <c r="C21" s="1803" t="s">
        <v>2470</v>
      </c>
      <c r="D21" s="1803"/>
      <c r="E21" s="1803"/>
      <c r="F21" s="1760"/>
      <c r="G21" s="1760"/>
      <c r="H21" s="1760"/>
      <c r="I21" s="1760"/>
      <c r="J21" s="1760"/>
      <c r="K21" s="1760"/>
      <c r="L21" s="1760"/>
      <c r="M21" s="1760"/>
      <c r="N21" s="1760"/>
      <c r="O21" s="1760"/>
      <c r="P21" s="1804" t="str">
        <f>IF(P19="","",P19/P20*100)</f>
        <v/>
      </c>
      <c r="Q21" s="1798"/>
      <c r="R21" s="1798"/>
      <c r="S21" s="1805"/>
      <c r="T21" s="1136" t="s">
        <v>2471</v>
      </c>
    </row>
    <row r="22" spans="2:27" ht="20.100000000000001" customHeight="1">
      <c r="B22" s="1106"/>
      <c r="C22" s="1803" t="s">
        <v>2472</v>
      </c>
      <c r="D22" s="1803"/>
      <c r="E22" s="1803"/>
      <c r="F22" s="1760"/>
      <c r="G22" s="1760"/>
      <c r="H22" s="1760"/>
      <c r="I22" s="1760"/>
      <c r="J22" s="1760"/>
      <c r="K22" s="1760"/>
      <c r="L22" s="1760"/>
      <c r="M22" s="1760"/>
      <c r="N22" s="1760"/>
      <c r="O22" s="1760"/>
      <c r="P22" s="1795"/>
      <c r="Q22" s="1796"/>
      <c r="R22" s="1796"/>
      <c r="S22" s="1797"/>
      <c r="T22" s="1136" t="s">
        <v>2422</v>
      </c>
    </row>
    <row r="23" spans="2:27" ht="20.100000000000001" customHeight="1">
      <c r="B23" s="1106"/>
      <c r="C23" s="1803" t="s">
        <v>2473</v>
      </c>
      <c r="D23" s="1803"/>
      <c r="E23" s="1803"/>
      <c r="F23" s="1760"/>
      <c r="G23" s="1760"/>
      <c r="H23" s="1760"/>
      <c r="I23" s="1760"/>
      <c r="J23" s="1760"/>
      <c r="K23" s="1760"/>
      <c r="L23" s="1760"/>
      <c r="M23" s="1760"/>
      <c r="N23" s="1760"/>
      <c r="O23" s="1760"/>
      <c r="P23" s="1795"/>
      <c r="Q23" s="1796"/>
      <c r="R23" s="1796"/>
      <c r="S23" s="1797"/>
      <c r="T23" s="1136" t="s">
        <v>2422</v>
      </c>
    </row>
    <row r="24" spans="2:27" ht="20.100000000000001" customHeight="1">
      <c r="B24" s="1106"/>
      <c r="C24" s="1803" t="s">
        <v>2474</v>
      </c>
      <c r="D24" s="1803"/>
      <c r="E24" s="1803"/>
      <c r="F24" s="1760"/>
      <c r="G24" s="1760"/>
      <c r="H24" s="1760"/>
      <c r="I24" s="1760"/>
      <c r="J24" s="1760"/>
      <c r="K24" s="1760"/>
      <c r="L24" s="1760"/>
      <c r="M24" s="1760"/>
      <c r="N24" s="1760"/>
      <c r="O24" s="1760"/>
      <c r="P24" s="1804" t="str">
        <f>IF(P22="","",P22/P23*100)</f>
        <v/>
      </c>
      <c r="Q24" s="1798"/>
      <c r="R24" s="1798"/>
      <c r="S24" s="1805"/>
      <c r="T24" s="1136" t="s">
        <v>2471</v>
      </c>
    </row>
    <row r="25" spans="2:27" ht="20.100000000000001" customHeight="1">
      <c r="B25" s="1106"/>
      <c r="C25" s="1800" t="s">
        <v>2419</v>
      </c>
      <c r="D25" s="1800"/>
      <c r="E25" s="1800"/>
      <c r="F25" s="1801"/>
      <c r="G25" s="1802"/>
      <c r="H25" s="1802"/>
      <c r="I25" s="1802"/>
      <c r="J25" s="1802"/>
      <c r="K25" s="1802"/>
      <c r="L25" s="1802"/>
      <c r="M25" s="1802"/>
      <c r="N25" s="1137" t="s">
        <v>2429</v>
      </c>
      <c r="O25" s="1798"/>
      <c r="P25" s="1798"/>
      <c r="Q25" s="1138" t="s">
        <v>2428</v>
      </c>
    </row>
    <row r="26" spans="2:27" ht="20.100000000000001" customHeight="1">
      <c r="B26" s="1106"/>
      <c r="C26" s="1800"/>
      <c r="D26" s="1800"/>
      <c r="E26" s="1800"/>
      <c r="F26" s="1801"/>
      <c r="G26" s="1802"/>
      <c r="H26" s="1802"/>
      <c r="I26" s="1802"/>
      <c r="J26" s="1802"/>
      <c r="K26" s="1802"/>
      <c r="L26" s="1802"/>
      <c r="M26" s="1802"/>
      <c r="N26" s="1137" t="s">
        <v>2429</v>
      </c>
      <c r="O26" s="1798"/>
      <c r="P26" s="1798"/>
      <c r="Q26" s="1138" t="s">
        <v>2428</v>
      </c>
    </row>
    <row r="27" spans="2:27" ht="20.100000000000001" customHeight="1">
      <c r="B27" s="1106"/>
      <c r="C27" s="1800"/>
      <c r="D27" s="1800"/>
      <c r="E27" s="1800"/>
      <c r="F27" s="1801"/>
      <c r="G27" s="1802"/>
      <c r="H27" s="1802"/>
      <c r="I27" s="1802"/>
      <c r="J27" s="1802"/>
      <c r="K27" s="1802"/>
      <c r="L27" s="1802"/>
      <c r="M27" s="1802"/>
      <c r="N27" s="1137" t="s">
        <v>2429</v>
      </c>
      <c r="O27" s="1798"/>
      <c r="P27" s="1798"/>
      <c r="Q27" s="1138" t="s">
        <v>2428</v>
      </c>
    </row>
    <row r="28" spans="2:27" ht="20.100000000000001" customHeight="1">
      <c r="B28" s="1106"/>
      <c r="C28" s="1800"/>
      <c r="D28" s="1800"/>
      <c r="E28" s="1800"/>
      <c r="F28" s="1801"/>
      <c r="G28" s="1802"/>
      <c r="H28" s="1802"/>
      <c r="I28" s="1802"/>
      <c r="J28" s="1802"/>
      <c r="K28" s="1802"/>
      <c r="L28" s="1802"/>
      <c r="M28" s="1802"/>
      <c r="N28" s="1137" t="s">
        <v>2429</v>
      </c>
      <c r="O28" s="1798"/>
      <c r="P28" s="1798"/>
      <c r="Q28" s="1138" t="s">
        <v>2428</v>
      </c>
    </row>
    <row r="29" spans="2:27" ht="20.100000000000001" customHeight="1">
      <c r="B29" s="1106"/>
      <c r="C29" s="1800"/>
      <c r="D29" s="1800"/>
      <c r="E29" s="1800"/>
      <c r="F29" s="1801"/>
      <c r="G29" s="1802"/>
      <c r="H29" s="1802"/>
      <c r="I29" s="1802"/>
      <c r="J29" s="1802"/>
      <c r="K29" s="1802"/>
      <c r="L29" s="1802"/>
      <c r="M29" s="1802"/>
      <c r="N29" s="1137" t="s">
        <v>2429</v>
      </c>
      <c r="O29" s="1798"/>
      <c r="P29" s="1798"/>
      <c r="Q29" s="1138" t="s">
        <v>2428</v>
      </c>
    </row>
    <row r="30" spans="2:27" ht="20.100000000000001" customHeight="1">
      <c r="B30" s="1106"/>
    </row>
    <row r="31" spans="2:27" ht="20.100000000000001" customHeight="1">
      <c r="C31" s="1750" t="s">
        <v>2446</v>
      </c>
      <c r="D31" s="1750"/>
      <c r="E31" s="1750"/>
      <c r="F31" s="1750"/>
      <c r="G31" s="1750"/>
      <c r="H31" s="1750"/>
      <c r="I31" s="1750"/>
      <c r="J31" s="1750"/>
      <c r="K31" s="1750"/>
      <c r="L31" s="1750"/>
      <c r="M31" s="1750"/>
      <c r="N31" s="1750"/>
      <c r="O31" s="1750"/>
      <c r="P31" s="1750"/>
      <c r="Q31" s="1750"/>
      <c r="R31" s="1750"/>
      <c r="S31" s="1750"/>
      <c r="T31" s="1750"/>
      <c r="U31" s="1106"/>
      <c r="V31" s="1106"/>
      <c r="W31" s="1106"/>
      <c r="X31" s="1106"/>
      <c r="Y31" s="1106"/>
      <c r="Z31" s="1106"/>
      <c r="AA31" s="1106"/>
    </row>
    <row r="32" spans="2:27" ht="20.100000000000001" customHeight="1">
      <c r="C32" s="1750" t="s">
        <v>2463</v>
      </c>
      <c r="D32" s="1750"/>
      <c r="E32" s="1750"/>
      <c r="F32" s="1750"/>
      <c r="G32" s="1750"/>
      <c r="H32" s="1750"/>
      <c r="I32" s="1750"/>
      <c r="J32" s="1750"/>
      <c r="K32" s="1750"/>
      <c r="L32" s="1750"/>
      <c r="M32" s="1750"/>
      <c r="N32" s="1750"/>
      <c r="O32" s="1750"/>
      <c r="P32" s="1750"/>
      <c r="Q32" s="1750"/>
      <c r="R32" s="1750"/>
      <c r="S32" s="1750"/>
      <c r="T32" s="1750"/>
      <c r="U32" s="1106"/>
      <c r="V32" s="1106"/>
      <c r="W32" s="1106"/>
      <c r="X32" s="1106"/>
      <c r="Y32" s="1106"/>
      <c r="Z32" s="1106"/>
      <c r="AA32" s="1106"/>
    </row>
    <row r="33" spans="2:27" ht="20.100000000000001" customHeight="1">
      <c r="C33" s="1123"/>
      <c r="D33" s="1123"/>
      <c r="E33" s="1123"/>
      <c r="F33" s="1123"/>
      <c r="G33" s="1123"/>
      <c r="H33" s="1123"/>
      <c r="I33" s="1123"/>
      <c r="J33" s="1123"/>
      <c r="K33" s="1123"/>
      <c r="L33" s="1123"/>
      <c r="M33" s="1123"/>
      <c r="N33" s="1123"/>
      <c r="O33" s="1123"/>
      <c r="P33" s="1123"/>
      <c r="Q33" s="1123"/>
      <c r="R33" s="1123"/>
      <c r="S33" s="1123"/>
      <c r="T33" s="1123"/>
      <c r="U33" s="1106"/>
      <c r="V33" s="1106"/>
      <c r="W33" s="1106"/>
      <c r="X33" s="1106"/>
      <c r="Y33" s="1106"/>
      <c r="Z33" s="1106"/>
      <c r="AA33" s="1106"/>
    </row>
    <row r="34" spans="2:27" ht="20.100000000000001" customHeight="1" thickBot="1">
      <c r="C34" s="1123"/>
      <c r="D34" s="1123"/>
      <c r="E34" s="1123"/>
      <c r="F34" s="1123"/>
      <c r="G34" s="1123"/>
      <c r="H34" s="1123"/>
      <c r="I34" s="1123"/>
      <c r="J34" s="1123"/>
      <c r="K34" s="1123"/>
      <c r="L34" s="1123"/>
      <c r="M34" s="1123"/>
      <c r="N34" s="1123"/>
      <c r="O34" s="1123"/>
      <c r="P34" s="1123"/>
      <c r="Q34" s="1123"/>
      <c r="R34" s="1123"/>
      <c r="S34" s="1123"/>
      <c r="T34" s="1123"/>
      <c r="U34" s="1106"/>
      <c r="V34" s="1106"/>
      <c r="W34" s="1106"/>
      <c r="X34" s="1106"/>
      <c r="Y34" s="1106"/>
      <c r="Z34" s="1106"/>
      <c r="AA34" s="1106"/>
    </row>
    <row r="35" spans="2:27" ht="21.75" customHeight="1" thickBot="1">
      <c r="B35" s="1106"/>
      <c r="C35" s="1124"/>
      <c r="D35" s="1105" t="s">
        <v>2456</v>
      </c>
    </row>
    <row r="36" spans="2:27" ht="13.5" customHeight="1">
      <c r="B36" s="1106"/>
      <c r="C36" s="979"/>
    </row>
    <row r="37" spans="2:27" ht="20.100000000000001" customHeight="1">
      <c r="B37" s="1106"/>
      <c r="C37" s="1763" t="s">
        <v>260</v>
      </c>
      <c r="D37" s="1764"/>
      <c r="E37" s="1765"/>
      <c r="F37" s="1119" t="s">
        <v>2420</v>
      </c>
      <c r="G37" s="1799"/>
      <c r="H37" s="1799"/>
      <c r="I37" s="1765" t="s">
        <v>2426</v>
      </c>
      <c r="J37" s="1770"/>
      <c r="K37" s="1119" t="s">
        <v>2420</v>
      </c>
      <c r="L37" s="1799"/>
      <c r="M37" s="1799"/>
      <c r="N37" s="1765" t="s">
        <v>2426</v>
      </c>
      <c r="O37" s="1770"/>
      <c r="P37" s="1119" t="s">
        <v>2420</v>
      </c>
      <c r="Q37" s="1799"/>
      <c r="R37" s="1799"/>
      <c r="S37" s="1765" t="s">
        <v>2426</v>
      </c>
      <c r="T37" s="1770"/>
    </row>
    <row r="38" spans="2:27" ht="20.100000000000001" customHeight="1">
      <c r="B38" s="1106"/>
      <c r="C38" s="1766"/>
      <c r="D38" s="1767"/>
      <c r="E38" s="1768"/>
      <c r="F38" s="1761" t="s">
        <v>2427</v>
      </c>
      <c r="G38" s="1761"/>
      <c r="H38" s="1761"/>
      <c r="I38" s="1761"/>
      <c r="J38" s="1761"/>
      <c r="K38" s="1761" t="s">
        <v>2427</v>
      </c>
      <c r="L38" s="1761"/>
      <c r="M38" s="1761"/>
      <c r="N38" s="1761"/>
      <c r="O38" s="1761"/>
      <c r="P38" s="1761" t="s">
        <v>2427</v>
      </c>
      <c r="Q38" s="1761"/>
      <c r="R38" s="1761"/>
      <c r="S38" s="1761"/>
      <c r="T38" s="1761"/>
    </row>
    <row r="39" spans="2:27" ht="20.100000000000001" customHeight="1">
      <c r="B39" s="1106"/>
      <c r="C39" s="1754" t="s">
        <v>2457</v>
      </c>
      <c r="D39" s="1755"/>
      <c r="E39" s="1756"/>
      <c r="F39" s="1795"/>
      <c r="G39" s="1796"/>
      <c r="H39" s="1796"/>
      <c r="I39" s="1797"/>
      <c r="J39" s="1136" t="s">
        <v>2422</v>
      </c>
      <c r="K39" s="1795"/>
      <c r="L39" s="1796"/>
      <c r="M39" s="1796"/>
      <c r="N39" s="1797"/>
      <c r="O39" s="1136" t="s">
        <v>2422</v>
      </c>
      <c r="P39" s="1795"/>
      <c r="Q39" s="1796"/>
      <c r="R39" s="1796"/>
      <c r="S39" s="1797"/>
      <c r="T39" s="1136" t="s">
        <v>2422</v>
      </c>
    </row>
    <row r="40" spans="2:27" ht="20.100000000000001" customHeight="1">
      <c r="B40" s="1106"/>
      <c r="C40" s="1754" t="s">
        <v>2458</v>
      </c>
      <c r="D40" s="1755"/>
      <c r="E40" s="1756"/>
      <c r="F40" s="1795"/>
      <c r="G40" s="1796"/>
      <c r="H40" s="1796"/>
      <c r="I40" s="1797"/>
      <c r="J40" s="1136" t="s">
        <v>2422</v>
      </c>
      <c r="K40" s="1795"/>
      <c r="L40" s="1796"/>
      <c r="M40" s="1796"/>
      <c r="N40" s="1797"/>
      <c r="O40" s="1136" t="s">
        <v>2422</v>
      </c>
      <c r="P40" s="1795"/>
      <c r="Q40" s="1796"/>
      <c r="R40" s="1796"/>
      <c r="S40" s="1797"/>
      <c r="T40" s="1136" t="s">
        <v>2422</v>
      </c>
    </row>
    <row r="41" spans="2:27" ht="20.100000000000001" customHeight="1">
      <c r="B41" s="1106"/>
      <c r="C41" s="1754" t="s">
        <v>2459</v>
      </c>
      <c r="D41" s="1755"/>
      <c r="E41" s="1756"/>
      <c r="F41" s="1795"/>
      <c r="G41" s="1796"/>
      <c r="H41" s="1796"/>
      <c r="I41" s="1797"/>
      <c r="J41" s="1136" t="s">
        <v>2422</v>
      </c>
      <c r="K41" s="1795"/>
      <c r="L41" s="1796"/>
      <c r="M41" s="1796"/>
      <c r="N41" s="1797"/>
      <c r="O41" s="1136" t="s">
        <v>2422</v>
      </c>
      <c r="P41" s="1795"/>
      <c r="Q41" s="1796"/>
      <c r="R41" s="1796"/>
      <c r="S41" s="1797"/>
      <c r="T41" s="1136" t="s">
        <v>2422</v>
      </c>
    </row>
    <row r="42" spans="2:27" ht="20.100000000000001" customHeight="1">
      <c r="B42" s="1106"/>
      <c r="C42" s="1754" t="s">
        <v>2460</v>
      </c>
      <c r="D42" s="1755"/>
      <c r="E42" s="1756"/>
      <c r="F42" s="1795"/>
      <c r="G42" s="1796"/>
      <c r="H42" s="1796"/>
      <c r="I42" s="1797"/>
      <c r="J42" s="1136" t="s">
        <v>2422</v>
      </c>
      <c r="K42" s="1795"/>
      <c r="L42" s="1796"/>
      <c r="M42" s="1796"/>
      <c r="N42" s="1797"/>
      <c r="O42" s="1136" t="s">
        <v>2422</v>
      </c>
      <c r="P42" s="1795"/>
      <c r="Q42" s="1796"/>
      <c r="R42" s="1796"/>
      <c r="S42" s="1797"/>
      <c r="T42" s="1136" t="s">
        <v>2422</v>
      </c>
    </row>
    <row r="43" spans="2:27" ht="20.100000000000001" customHeight="1">
      <c r="B43" s="1106"/>
      <c r="C43" s="1754" t="s">
        <v>2461</v>
      </c>
      <c r="D43" s="1755"/>
      <c r="E43" s="1756"/>
      <c r="F43" s="1760"/>
      <c r="G43" s="1760"/>
      <c r="H43" s="1760"/>
      <c r="I43" s="1760"/>
      <c r="J43" s="1760"/>
      <c r="K43" s="1760"/>
      <c r="L43" s="1760"/>
      <c r="M43" s="1760"/>
      <c r="N43" s="1760"/>
      <c r="O43" s="1760"/>
      <c r="P43" s="1795"/>
      <c r="Q43" s="1796"/>
      <c r="R43" s="1796"/>
      <c r="S43" s="1797"/>
      <c r="T43" s="1136" t="s">
        <v>2422</v>
      </c>
    </row>
    <row r="44" spans="2:27" ht="20.100000000000001" customHeight="1">
      <c r="B44" s="1106"/>
      <c r="C44" s="1139"/>
      <c r="D44" s="1139"/>
      <c r="E44" s="1139"/>
      <c r="F44" s="1139"/>
      <c r="G44" s="1139"/>
      <c r="H44" s="1139"/>
      <c r="I44" s="1139"/>
      <c r="J44" s="1139"/>
      <c r="K44" s="1139"/>
      <c r="L44" s="1139"/>
      <c r="M44" s="1139"/>
      <c r="N44" s="1139"/>
      <c r="O44" s="1139"/>
      <c r="P44" s="1140"/>
      <c r="Q44" s="1140"/>
      <c r="R44" s="1140"/>
      <c r="S44" s="1140"/>
    </row>
    <row r="45" spans="2:27" ht="20.100000000000001" customHeight="1">
      <c r="C45" s="1750" t="s">
        <v>2462</v>
      </c>
      <c r="D45" s="1750"/>
      <c r="E45" s="1750"/>
      <c r="F45" s="1750"/>
      <c r="G45" s="1750"/>
      <c r="H45" s="1750"/>
      <c r="I45" s="1750"/>
      <c r="J45" s="1750"/>
      <c r="K45" s="1750"/>
      <c r="L45" s="1750"/>
      <c r="M45" s="1750"/>
      <c r="N45" s="1750"/>
      <c r="O45" s="1750"/>
      <c r="P45" s="1750"/>
      <c r="Q45" s="1750"/>
      <c r="R45" s="1750"/>
      <c r="S45" s="1750"/>
      <c r="T45" s="1750"/>
      <c r="U45" s="1106"/>
      <c r="V45" s="1106"/>
      <c r="W45" s="1106"/>
      <c r="X45" s="1106"/>
      <c r="Y45" s="1106"/>
      <c r="Z45" s="1106"/>
      <c r="AA45" s="1106"/>
    </row>
    <row r="46" spans="2:27" ht="20.100000000000001" customHeight="1">
      <c r="C46" s="1750" t="s">
        <v>2464</v>
      </c>
      <c r="D46" s="1750"/>
      <c r="E46" s="1750"/>
      <c r="F46" s="1750"/>
      <c r="G46" s="1750"/>
      <c r="H46" s="1750"/>
      <c r="I46" s="1750"/>
      <c r="J46" s="1750"/>
      <c r="K46" s="1750"/>
      <c r="L46" s="1750"/>
      <c r="M46" s="1750"/>
      <c r="N46" s="1750"/>
      <c r="O46" s="1750"/>
      <c r="P46" s="1750"/>
      <c r="Q46" s="1750"/>
      <c r="R46" s="1750"/>
      <c r="S46" s="1750"/>
      <c r="T46" s="1750"/>
      <c r="U46" s="1106"/>
      <c r="V46" s="1106"/>
      <c r="W46" s="1106"/>
      <c r="X46" s="1106"/>
      <c r="Y46" s="1106"/>
      <c r="Z46" s="1106"/>
      <c r="AA46" s="1106"/>
    </row>
    <row r="47" spans="2:27" ht="20.100000000000001" customHeight="1">
      <c r="B47" s="1141"/>
      <c r="C47" s="1142"/>
      <c r="D47" s="1142"/>
      <c r="E47" s="1142"/>
      <c r="F47" s="1142"/>
      <c r="G47" s="1142"/>
      <c r="H47" s="1142"/>
      <c r="I47" s="1142"/>
      <c r="J47" s="1142"/>
      <c r="K47" s="1142"/>
      <c r="L47" s="1142"/>
      <c r="M47" s="1142"/>
      <c r="N47" s="1142"/>
      <c r="O47" s="1142"/>
      <c r="P47" s="1142"/>
      <c r="Q47" s="1142"/>
      <c r="R47" s="1142"/>
      <c r="S47" s="1142"/>
      <c r="T47" s="1142"/>
      <c r="U47" s="1142"/>
      <c r="V47" s="1142"/>
      <c r="W47" s="1142"/>
      <c r="X47" s="1142"/>
      <c r="Y47" s="1142"/>
      <c r="Z47" s="1142"/>
      <c r="AA47" s="1142"/>
    </row>
    <row r="48" spans="2:27"/>
    <row r="49"/>
  </sheetData>
  <mergeCells count="115">
    <mergeCell ref="C6:E6"/>
    <mergeCell ref="F6:I6"/>
    <mergeCell ref="C7:E7"/>
    <mergeCell ref="F7:I7"/>
    <mergeCell ref="C8:E8"/>
    <mergeCell ref="F8:G8"/>
    <mergeCell ref="B2:E2"/>
    <mergeCell ref="C4:E4"/>
    <mergeCell ref="F4:T4"/>
    <mergeCell ref="C5:E5"/>
    <mergeCell ref="F5:L5"/>
    <mergeCell ref="M5:T5"/>
    <mergeCell ref="C9:E9"/>
    <mergeCell ref="F9:G9"/>
    <mergeCell ref="C10:E11"/>
    <mergeCell ref="F10:T11"/>
    <mergeCell ref="C12:E13"/>
    <mergeCell ref="G12:H12"/>
    <mergeCell ref="I12:J12"/>
    <mergeCell ref="L12:M12"/>
    <mergeCell ref="N12:O12"/>
    <mergeCell ref="Q12:R12"/>
    <mergeCell ref="C15:E15"/>
    <mergeCell ref="F15:I15"/>
    <mergeCell ref="K15:N15"/>
    <mergeCell ref="P15:S15"/>
    <mergeCell ref="C16:E16"/>
    <mergeCell ref="F16:I16"/>
    <mergeCell ref="K16:N16"/>
    <mergeCell ref="P16:S16"/>
    <mergeCell ref="S12:T12"/>
    <mergeCell ref="F13:J13"/>
    <mergeCell ref="K13:O13"/>
    <mergeCell ref="P13:T13"/>
    <mergeCell ref="C14:E14"/>
    <mergeCell ref="F14:I14"/>
    <mergeCell ref="K14:N14"/>
    <mergeCell ref="P14:S14"/>
    <mergeCell ref="C19:E19"/>
    <mergeCell ref="F19:J19"/>
    <mergeCell ref="K19:O19"/>
    <mergeCell ref="P19:S19"/>
    <mergeCell ref="C20:E20"/>
    <mergeCell ref="F20:J20"/>
    <mergeCell ref="K20:O20"/>
    <mergeCell ref="P20:S20"/>
    <mergeCell ref="C17:E17"/>
    <mergeCell ref="F17:I17"/>
    <mergeCell ref="K17:N17"/>
    <mergeCell ref="P17:S17"/>
    <mergeCell ref="C18:E18"/>
    <mergeCell ref="F18:J18"/>
    <mergeCell ref="K18:O18"/>
    <mergeCell ref="P18:S18"/>
    <mergeCell ref="C23:E23"/>
    <mergeCell ref="F23:J23"/>
    <mergeCell ref="K23:O23"/>
    <mergeCell ref="P23:S23"/>
    <mergeCell ref="C24:E24"/>
    <mergeCell ref="F24:J24"/>
    <mergeCell ref="K24:O24"/>
    <mergeCell ref="P24:S24"/>
    <mergeCell ref="C21:E21"/>
    <mergeCell ref="F21:J21"/>
    <mergeCell ref="K21:O21"/>
    <mergeCell ref="P21:S21"/>
    <mergeCell ref="C22:E22"/>
    <mergeCell ref="F22:J22"/>
    <mergeCell ref="K22:O22"/>
    <mergeCell ref="P22:S22"/>
    <mergeCell ref="O29:P29"/>
    <mergeCell ref="C31:T31"/>
    <mergeCell ref="C32:T32"/>
    <mergeCell ref="C37:E38"/>
    <mergeCell ref="G37:H37"/>
    <mergeCell ref="I37:J37"/>
    <mergeCell ref="L37:M37"/>
    <mergeCell ref="N37:O37"/>
    <mergeCell ref="Q37:R37"/>
    <mergeCell ref="S37:T37"/>
    <mergeCell ref="C25:E29"/>
    <mergeCell ref="F25:M25"/>
    <mergeCell ref="O25:P25"/>
    <mergeCell ref="F26:M26"/>
    <mergeCell ref="O26:P26"/>
    <mergeCell ref="F27:M27"/>
    <mergeCell ref="O27:P27"/>
    <mergeCell ref="F28:M28"/>
    <mergeCell ref="O28:P28"/>
    <mergeCell ref="F29:M29"/>
    <mergeCell ref="C40:E40"/>
    <mergeCell ref="F40:I40"/>
    <mergeCell ref="K40:N40"/>
    <mergeCell ref="P40:S40"/>
    <mergeCell ref="C41:E41"/>
    <mergeCell ref="F41:I41"/>
    <mergeCell ref="K41:N41"/>
    <mergeCell ref="P41:S41"/>
    <mergeCell ref="F38:J38"/>
    <mergeCell ref="K38:O38"/>
    <mergeCell ref="P38:T38"/>
    <mergeCell ref="C39:E39"/>
    <mergeCell ref="F39:I39"/>
    <mergeCell ref="K39:N39"/>
    <mergeCell ref="P39:S39"/>
    <mergeCell ref="C45:T45"/>
    <mergeCell ref="C46:T46"/>
    <mergeCell ref="C42:E42"/>
    <mergeCell ref="F42:I42"/>
    <mergeCell ref="K42:N42"/>
    <mergeCell ref="P42:S42"/>
    <mergeCell ref="C43:E43"/>
    <mergeCell ref="F43:J43"/>
    <mergeCell ref="K43:O43"/>
    <mergeCell ref="P43:S43"/>
  </mergeCells>
  <phoneticPr fontId="13"/>
  <conditionalFormatting sqref="F4">
    <cfRule type="cellIs" dxfId="23" priority="23" operator="equal">
      <formula>""</formula>
    </cfRule>
  </conditionalFormatting>
  <conditionalFormatting sqref="F5">
    <cfRule type="cellIs" dxfId="22" priority="22" operator="equal">
      <formula>""</formula>
    </cfRule>
  </conditionalFormatting>
  <conditionalFormatting sqref="F10">
    <cfRule type="cellIs" dxfId="21" priority="21" operator="equal">
      <formula>""</formula>
    </cfRule>
  </conditionalFormatting>
  <conditionalFormatting sqref="F7">
    <cfRule type="cellIs" dxfId="20" priority="20" operator="equal">
      <formula>""</formula>
    </cfRule>
  </conditionalFormatting>
  <conditionalFormatting sqref="F8:F9">
    <cfRule type="cellIs" dxfId="19" priority="19" operator="equal">
      <formula>""</formula>
    </cfRule>
  </conditionalFormatting>
  <conditionalFormatting sqref="G12">
    <cfRule type="cellIs" dxfId="18" priority="18" operator="equal">
      <formula>""</formula>
    </cfRule>
  </conditionalFormatting>
  <conditionalFormatting sqref="P14:P21">
    <cfRule type="cellIs" dxfId="17" priority="17" operator="equal">
      <formula>""</formula>
    </cfRule>
  </conditionalFormatting>
  <conditionalFormatting sqref="F25:F29">
    <cfRule type="cellIs" dxfId="16" priority="16" operator="equal">
      <formula>""</formula>
    </cfRule>
  </conditionalFormatting>
  <conditionalFormatting sqref="O25:O29">
    <cfRule type="cellIs" dxfId="15" priority="15" operator="equal">
      <formula>""</formula>
    </cfRule>
  </conditionalFormatting>
  <conditionalFormatting sqref="C35">
    <cfRule type="cellIs" dxfId="14" priority="14" operator="equal">
      <formula>""</formula>
    </cfRule>
  </conditionalFormatting>
  <conditionalFormatting sqref="F14:F17">
    <cfRule type="cellIs" dxfId="13" priority="13" operator="equal">
      <formula>""</formula>
    </cfRule>
  </conditionalFormatting>
  <conditionalFormatting sqref="P24">
    <cfRule type="cellIs" dxfId="12" priority="12" operator="equal">
      <formula>""</formula>
    </cfRule>
  </conditionalFormatting>
  <conditionalFormatting sqref="P22:P23">
    <cfRule type="cellIs" dxfId="11" priority="11" operator="equal">
      <formula>""</formula>
    </cfRule>
  </conditionalFormatting>
  <conditionalFormatting sqref="K14:K17">
    <cfRule type="cellIs" dxfId="10" priority="10" operator="equal">
      <formula>""</formula>
    </cfRule>
  </conditionalFormatting>
  <conditionalFormatting sqref="L12">
    <cfRule type="cellIs" dxfId="9" priority="9" operator="equal">
      <formula>""</formula>
    </cfRule>
  </conditionalFormatting>
  <conditionalFormatting sqref="Q12">
    <cfRule type="cellIs" dxfId="8" priority="8" operator="equal">
      <formula>""</formula>
    </cfRule>
  </conditionalFormatting>
  <conditionalFormatting sqref="G37">
    <cfRule type="cellIs" dxfId="7" priority="7" operator="equal">
      <formula>""</formula>
    </cfRule>
  </conditionalFormatting>
  <conditionalFormatting sqref="P39:P43">
    <cfRule type="cellIs" dxfId="6" priority="6" operator="equal">
      <formula>""</formula>
    </cfRule>
  </conditionalFormatting>
  <conditionalFormatting sqref="F39:F42">
    <cfRule type="cellIs" dxfId="5" priority="5" operator="equal">
      <formula>""</formula>
    </cfRule>
  </conditionalFormatting>
  <conditionalFormatting sqref="K39:K42">
    <cfRule type="cellIs" dxfId="4" priority="4" operator="equal">
      <formula>""</formula>
    </cfRule>
  </conditionalFormatting>
  <conditionalFormatting sqref="L37">
    <cfRule type="cellIs" dxfId="3" priority="3" operator="equal">
      <formula>""</formula>
    </cfRule>
  </conditionalFormatting>
  <conditionalFormatting sqref="Q37">
    <cfRule type="cellIs" dxfId="2" priority="2" operator="equal">
      <formula>""</formula>
    </cfRule>
  </conditionalFormatting>
  <conditionalFormatting sqref="F6">
    <cfRule type="cellIs" dxfId="1" priority="1" operator="equal">
      <formula>""</formula>
    </cfRule>
  </conditionalFormatting>
  <dataValidations count="1">
    <dataValidation type="list" allowBlank="1" showInputMessage="1" showErrorMessage="1" sqref="C35" xr:uid="{20329489-36B4-4784-B375-60068DDEF3C5}">
      <formula1>"有,無"</formula1>
    </dataValidation>
  </dataValidations>
  <pageMargins left="0.7" right="0.7" top="0.75" bottom="0.75" header="0.3" footer="0.3"/>
  <pageSetup paperSize="9" scale="82" fitToHeight="0" orientation="portrait" r:id="rId1"/>
  <rowBreaks count="1" manualBreakCount="1">
    <brk id="33"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443F8E-9A3B-401D-8D3C-E80988B646BD}">
  <sheetPr>
    <tabColor rgb="FFFF0000"/>
    <pageSetUpPr fitToPage="1"/>
  </sheetPr>
  <dimension ref="A1:P88"/>
  <sheetViews>
    <sheetView showGridLines="0" view="pageBreakPreview" zoomScaleNormal="100" zoomScaleSheetLayoutView="100" workbookViewId="0"/>
  </sheetViews>
  <sheetFormatPr defaultColWidth="0" defaultRowHeight="18.75" zeroHeight="1"/>
  <cols>
    <col min="1" max="1" width="2.5703125" style="360" customWidth="1"/>
    <col min="2" max="2" width="6.28515625" style="360" customWidth="1"/>
    <col min="3" max="3" width="9.140625" style="360" customWidth="1"/>
    <col min="4" max="4" width="8.28515625" style="360" customWidth="1"/>
    <col min="5" max="5" width="9.7109375" style="360" customWidth="1"/>
    <col min="6" max="6" width="40.5703125" style="385" customWidth="1"/>
    <col min="7" max="7" width="6.85546875" style="369" customWidth="1"/>
    <col min="8" max="8" width="9.140625" style="360" customWidth="1"/>
    <col min="9" max="9" width="10.28515625" style="360" customWidth="1"/>
    <col min="10" max="10" width="10.140625" style="360" customWidth="1"/>
    <col min="11" max="16" width="10.28515625" style="360" customWidth="1"/>
    <col min="17" max="16384" width="10.28515625" style="360" hidden="1"/>
  </cols>
  <sheetData>
    <row r="1" spans="1:16" ht="13.5" customHeight="1">
      <c r="A1" s="359"/>
      <c r="B1" s="359"/>
      <c r="C1" s="359"/>
      <c r="D1" s="359"/>
      <c r="E1" s="359"/>
      <c r="F1" s="382"/>
      <c r="G1" s="359"/>
    </row>
    <row r="2" spans="1:16" ht="57" customHeight="1">
      <c r="A2" s="1216" t="s">
        <v>2397</v>
      </c>
      <c r="B2" s="1216"/>
      <c r="C2" s="1216"/>
      <c r="D2" s="1216"/>
      <c r="E2" s="1216"/>
      <c r="F2" s="1216"/>
      <c r="G2" s="1216"/>
      <c r="H2" s="1216"/>
    </row>
    <row r="3" spans="1:16" ht="13.5" customHeight="1">
      <c r="A3" s="361"/>
      <c r="B3" s="362"/>
      <c r="C3" s="362"/>
      <c r="D3" s="362"/>
      <c r="E3" s="362"/>
      <c r="F3" s="383"/>
      <c r="G3" s="362"/>
    </row>
    <row r="4" spans="1:16" s="364" customFormat="1" ht="19.5">
      <c r="C4" s="363" t="s">
        <v>163</v>
      </c>
      <c r="D4" s="1217" t="str">
        <f>IF('A-1'!N11="","",'A-1'!N11)</f>
        <v/>
      </c>
      <c r="E4" s="1217"/>
      <c r="F4" s="1218"/>
      <c r="G4" s="1217"/>
    </row>
    <row r="5" spans="1:16" s="364" customFormat="1" ht="19.5">
      <c r="A5" s="365"/>
      <c r="B5" s="365"/>
      <c r="C5" s="363"/>
      <c r="D5" s="366"/>
      <c r="E5" s="366"/>
      <c r="F5" s="380"/>
      <c r="G5" s="366"/>
    </row>
    <row r="6" spans="1:16" s="364" customFormat="1" ht="19.5">
      <c r="A6" s="365"/>
      <c r="B6" s="365"/>
      <c r="C6" s="363" t="s">
        <v>2404</v>
      </c>
      <c r="D6" s="1219"/>
      <c r="E6" s="1219"/>
      <c r="F6" s="1219"/>
      <c r="G6" s="1219"/>
    </row>
    <row r="7" spans="1:16" s="364" customFormat="1" ht="19.5">
      <c r="A7" s="365"/>
      <c r="B7" s="461"/>
      <c r="C7" s="367"/>
      <c r="D7" s="368"/>
      <c r="E7" s="368"/>
      <c r="F7" s="381"/>
      <c r="G7" s="368"/>
    </row>
    <row r="8" spans="1:16" s="364" customFormat="1" ht="19.5">
      <c r="A8" s="365"/>
      <c r="B8" s="365"/>
      <c r="C8" s="363" t="s">
        <v>2553</v>
      </c>
      <c r="D8" s="1148" t="str">
        <f>IF('A-1'!F34="","",'A-1'!F34)</f>
        <v/>
      </c>
      <c r="E8" s="1148"/>
      <c r="F8" s="1148"/>
      <c r="G8" s="1148"/>
    </row>
    <row r="9" spans="1:16" s="364" customFormat="1" ht="20.25" thickBot="1">
      <c r="A9" s="365"/>
      <c r="B9" s="461"/>
      <c r="C9" s="367"/>
      <c r="D9" s="368"/>
      <c r="E9" s="368"/>
      <c r="F9" s="381"/>
      <c r="G9" s="368"/>
    </row>
    <row r="10" spans="1:16" s="486" customFormat="1" ht="40.5" customHeight="1" thickBot="1">
      <c r="B10" s="1187" t="s">
        <v>2653</v>
      </c>
      <c r="C10" s="1188"/>
      <c r="D10" s="1188"/>
      <c r="E10" s="1189"/>
      <c r="F10" s="1185"/>
      <c r="G10" s="1186"/>
      <c r="H10"/>
      <c r="I10"/>
      <c r="J10"/>
      <c r="K10" s="483"/>
      <c r="L10" s="516"/>
      <c r="M10" s="484"/>
      <c r="N10" s="485"/>
      <c r="O10" s="489"/>
      <c r="P10" s="489"/>
    </row>
    <row r="11" spans="1:16" s="486" customFormat="1" ht="83.25" customHeight="1">
      <c r="B11" s="1190" t="s">
        <v>2490</v>
      </c>
      <c r="C11" s="1192" t="s">
        <v>2654</v>
      </c>
      <c r="D11" s="1193"/>
      <c r="E11" s="1193"/>
      <c r="F11" s="1193"/>
      <c r="G11" s="520"/>
      <c r="H11" s="518"/>
      <c r="I11"/>
      <c r="J11" s="517"/>
      <c r="K11" s="490"/>
      <c r="M11" s="490"/>
      <c r="N11" s="490"/>
      <c r="O11" s="490"/>
      <c r="P11" s="490"/>
    </row>
    <row r="12" spans="1:16" s="486" customFormat="1" ht="125.25" customHeight="1" thickBot="1">
      <c r="B12" s="1191"/>
      <c r="C12" s="1194" t="s">
        <v>2968</v>
      </c>
      <c r="D12" s="1195"/>
      <c r="E12" s="1195"/>
      <c r="F12" s="1195"/>
      <c r="G12" s="521"/>
      <c r="H12" s="518"/>
      <c r="I12"/>
      <c r="J12" s="517"/>
      <c r="K12" s="490"/>
      <c r="M12" s="490"/>
      <c r="N12" s="490"/>
      <c r="O12" s="490"/>
      <c r="P12" s="490"/>
    </row>
    <row r="13" spans="1:16" s="486" customFormat="1" ht="83.25" customHeight="1">
      <c r="B13" s="1190" t="s">
        <v>2491</v>
      </c>
      <c r="C13" s="1192" t="s">
        <v>2555</v>
      </c>
      <c r="D13" s="1193"/>
      <c r="E13" s="1193"/>
      <c r="F13" s="1193"/>
      <c r="G13" s="520"/>
      <c r="H13" s="519"/>
      <c r="I13"/>
      <c r="J13" s="517"/>
      <c r="K13" s="490"/>
      <c r="M13" s="490"/>
      <c r="N13" s="490"/>
      <c r="O13" s="490"/>
      <c r="P13" s="490"/>
    </row>
    <row r="14" spans="1:16" s="486" customFormat="1" ht="83.25" customHeight="1" thickBot="1">
      <c r="B14" s="1191"/>
      <c r="C14" s="1194" t="s">
        <v>2556</v>
      </c>
      <c r="D14" s="1195"/>
      <c r="E14" s="1195"/>
      <c r="F14" s="1195"/>
      <c r="G14" s="521"/>
      <c r="H14" s="519"/>
      <c r="I14"/>
      <c r="J14" s="517"/>
      <c r="K14" s="490"/>
      <c r="M14" s="490"/>
      <c r="N14" s="490"/>
      <c r="O14" s="490"/>
      <c r="P14" s="490"/>
    </row>
    <row r="15" spans="1:16" s="486" customFormat="1" ht="83.25" customHeight="1" thickBot="1">
      <c r="B15" s="522" t="s">
        <v>2492</v>
      </c>
      <c r="C15" s="1183" t="s">
        <v>2557</v>
      </c>
      <c r="D15" s="1184"/>
      <c r="E15" s="1184"/>
      <c r="F15" s="1184"/>
      <c r="G15" s="523"/>
      <c r="H15" s="519"/>
      <c r="I15"/>
      <c r="J15" s="517"/>
      <c r="K15" s="490"/>
      <c r="M15" s="490"/>
      <c r="N15" s="490"/>
      <c r="O15" s="490"/>
      <c r="P15" s="490"/>
    </row>
    <row r="16" spans="1:16" s="364" customFormat="1" ht="19.5">
      <c r="A16" s="365"/>
      <c r="B16" s="497"/>
      <c r="C16" s="367"/>
      <c r="D16" s="368"/>
      <c r="E16" s="368"/>
      <c r="F16" s="381"/>
      <c r="G16" s="368"/>
    </row>
    <row r="17" spans="1:8" s="364" customFormat="1" ht="19.5">
      <c r="A17" s="365"/>
      <c r="B17" s="497"/>
      <c r="C17" s="367"/>
      <c r="D17" s="368"/>
      <c r="E17" s="368"/>
      <c r="F17" s="381"/>
      <c r="G17" s="368"/>
    </row>
    <row r="18" spans="1:8" s="364" customFormat="1" ht="19.5">
      <c r="A18" s="365"/>
      <c r="B18" s="497"/>
      <c r="C18" s="367"/>
      <c r="D18" s="368"/>
      <c r="E18" s="368"/>
      <c r="F18" s="381"/>
      <c r="G18" s="368"/>
    </row>
    <row r="19" spans="1:8" s="364" customFormat="1" ht="19.5">
      <c r="A19" s="365"/>
      <c r="B19" s="497"/>
      <c r="C19" s="367"/>
      <c r="D19" s="368"/>
      <c r="E19" s="368"/>
      <c r="F19" s="381"/>
      <c r="G19" s="368"/>
    </row>
    <row r="20" spans="1:8" s="364" customFormat="1" ht="20.25" thickBot="1">
      <c r="A20" s="365"/>
      <c r="B20" s="497"/>
      <c r="C20" s="367"/>
      <c r="D20" s="368"/>
      <c r="E20" s="368"/>
      <c r="F20" s="381"/>
      <c r="G20" s="368"/>
    </row>
    <row r="21" spans="1:8" ht="33.75" thickBot="1">
      <c r="A21" s="369"/>
      <c r="B21" s="370"/>
      <c r="C21" s="370"/>
      <c r="D21" s="370"/>
      <c r="E21" s="371" t="s">
        <v>2438</v>
      </c>
      <c r="F21" s="386" t="s">
        <v>2485</v>
      </c>
      <c r="G21" s="371" t="s">
        <v>2554</v>
      </c>
      <c r="H21" s="371" t="s">
        <v>2487</v>
      </c>
    </row>
    <row r="22" spans="1:8" ht="31.5">
      <c r="B22" s="1210" t="s">
        <v>97</v>
      </c>
      <c r="C22" s="1205" t="s">
        <v>2870</v>
      </c>
      <c r="D22" s="1180"/>
      <c r="E22" s="1177" t="s">
        <v>99</v>
      </c>
      <c r="F22" s="384" t="s">
        <v>2871</v>
      </c>
      <c r="G22" s="372"/>
      <c r="H22" s="372"/>
    </row>
    <row r="23" spans="1:8" ht="31.5">
      <c r="B23" s="1197"/>
      <c r="C23" s="1206"/>
      <c r="D23" s="1207"/>
      <c r="E23" s="1204"/>
      <c r="F23" s="936" t="s">
        <v>2872</v>
      </c>
      <c r="G23" s="373"/>
      <c r="H23" s="373"/>
    </row>
    <row r="24" spans="1:8">
      <c r="B24" s="1197"/>
      <c r="C24" s="1206"/>
      <c r="D24" s="1207"/>
      <c r="E24" s="1204"/>
      <c r="F24" s="936" t="s">
        <v>2873</v>
      </c>
      <c r="G24" s="373"/>
      <c r="H24" s="373"/>
    </row>
    <row r="25" spans="1:8">
      <c r="B25" s="1197"/>
      <c r="C25" s="1206"/>
      <c r="D25" s="1207"/>
      <c r="E25" s="1204"/>
      <c r="F25" s="946" t="s">
        <v>2875</v>
      </c>
      <c r="G25" s="373"/>
      <c r="H25" s="373"/>
    </row>
    <row r="26" spans="1:8" ht="31.5">
      <c r="B26" s="1196" t="s">
        <v>98</v>
      </c>
      <c r="C26" s="1202" t="s">
        <v>125</v>
      </c>
      <c r="D26" s="1203"/>
      <c r="E26" s="1201" t="s">
        <v>99</v>
      </c>
      <c r="F26" s="937" t="s">
        <v>2772</v>
      </c>
      <c r="G26" s="374"/>
      <c r="H26" s="374"/>
    </row>
    <row r="27" spans="1:8" ht="32.25" thickBot="1">
      <c r="B27" s="1198"/>
      <c r="C27" s="1181"/>
      <c r="D27" s="1182"/>
      <c r="E27" s="1178"/>
      <c r="F27" s="938" t="s">
        <v>2876</v>
      </c>
      <c r="G27" s="374"/>
      <c r="H27" s="374"/>
    </row>
    <row r="28" spans="1:8" ht="63">
      <c r="B28" s="1210" t="s">
        <v>100</v>
      </c>
      <c r="C28" s="1205" t="s">
        <v>2632</v>
      </c>
      <c r="D28" s="1180"/>
      <c r="E28" s="1177" t="s">
        <v>99</v>
      </c>
      <c r="F28" s="939" t="s">
        <v>2877</v>
      </c>
      <c r="G28" s="372"/>
      <c r="H28" s="372"/>
    </row>
    <row r="29" spans="1:8" ht="31.5">
      <c r="B29" s="1197"/>
      <c r="C29" s="1206"/>
      <c r="D29" s="1207"/>
      <c r="E29" s="1204"/>
      <c r="F29" s="936" t="s">
        <v>2763</v>
      </c>
      <c r="G29" s="373"/>
      <c r="H29" s="373"/>
    </row>
    <row r="30" spans="1:8" ht="31.5">
      <c r="B30" s="1198"/>
      <c r="C30" s="1181"/>
      <c r="D30" s="1182"/>
      <c r="E30" s="1178"/>
      <c r="F30" s="936" t="s">
        <v>2762</v>
      </c>
      <c r="G30" s="373"/>
      <c r="H30" s="373"/>
    </row>
    <row r="31" spans="1:8" ht="50.25" customHeight="1">
      <c r="B31" s="1196" t="s">
        <v>223</v>
      </c>
      <c r="C31" s="1212" t="s">
        <v>2631</v>
      </c>
      <c r="D31" s="1203"/>
      <c r="E31" s="1201" t="s">
        <v>99</v>
      </c>
      <c r="F31" s="937" t="s">
        <v>2493</v>
      </c>
      <c r="G31" s="374"/>
      <c r="H31" s="374"/>
    </row>
    <row r="32" spans="1:8" ht="64.5" customHeight="1">
      <c r="B32" s="1197"/>
      <c r="C32" s="1206"/>
      <c r="D32" s="1207"/>
      <c r="E32" s="1204"/>
      <c r="F32" s="937" t="s">
        <v>2955</v>
      </c>
      <c r="G32" s="374"/>
      <c r="H32" s="374"/>
    </row>
    <row r="33" spans="2:8" ht="127.5" customHeight="1">
      <c r="B33" s="1197"/>
      <c r="C33" s="1206"/>
      <c r="D33" s="1207"/>
      <c r="E33" s="1204"/>
      <c r="F33" s="937" t="s">
        <v>2764</v>
      </c>
      <c r="G33" s="374"/>
      <c r="H33" s="374"/>
    </row>
    <row r="34" spans="2:8" ht="36.75" customHeight="1">
      <c r="B34" s="1197"/>
      <c r="C34" s="1206"/>
      <c r="D34" s="1207"/>
      <c r="E34" s="1204"/>
      <c r="F34" s="937" t="s">
        <v>2954</v>
      </c>
      <c r="G34" s="374"/>
      <c r="H34" s="374"/>
    </row>
    <row r="35" spans="2:8" ht="63">
      <c r="B35" s="1197"/>
      <c r="C35" s="1206"/>
      <c r="D35" s="1207"/>
      <c r="E35" s="1204"/>
      <c r="F35" s="937" t="s">
        <v>2953</v>
      </c>
      <c r="G35" s="374"/>
      <c r="H35" s="374"/>
    </row>
    <row r="36" spans="2:8" ht="87" customHeight="1">
      <c r="B36" s="1198"/>
      <c r="C36" s="1181"/>
      <c r="D36" s="1182"/>
      <c r="E36" s="1178"/>
      <c r="F36" s="937" t="s">
        <v>2878</v>
      </c>
      <c r="G36" s="374"/>
      <c r="H36" s="374"/>
    </row>
    <row r="37" spans="2:8" ht="31.5">
      <c r="B37" s="1196" t="s">
        <v>102</v>
      </c>
      <c r="C37" s="1202" t="s">
        <v>224</v>
      </c>
      <c r="D37" s="1203"/>
      <c r="E37" s="1201" t="s">
        <v>99</v>
      </c>
      <c r="F37" s="937" t="s">
        <v>2978</v>
      </c>
      <c r="G37" s="374"/>
      <c r="H37" s="374"/>
    </row>
    <row r="38" spans="2:8" ht="45" customHeight="1">
      <c r="B38" s="1197"/>
      <c r="C38" s="1206"/>
      <c r="D38" s="1207"/>
      <c r="E38" s="1204"/>
      <c r="F38" s="937" t="s">
        <v>2494</v>
      </c>
      <c r="G38" s="374"/>
      <c r="H38" s="374"/>
    </row>
    <row r="39" spans="2:8" ht="30" customHeight="1">
      <c r="B39" s="1197"/>
      <c r="C39" s="1206"/>
      <c r="D39" s="1207"/>
      <c r="E39" s="1204"/>
      <c r="F39" s="937" t="s">
        <v>2765</v>
      </c>
      <c r="G39" s="374"/>
      <c r="H39" s="374"/>
    </row>
    <row r="40" spans="2:8" ht="31.5">
      <c r="B40" s="1198"/>
      <c r="C40" s="1181"/>
      <c r="D40" s="1182"/>
      <c r="E40" s="1178"/>
      <c r="F40" s="937" t="s">
        <v>2573</v>
      </c>
      <c r="G40" s="374"/>
      <c r="H40" s="374"/>
    </row>
    <row r="41" spans="2:8" ht="47.25">
      <c r="B41" s="1196" t="s">
        <v>103</v>
      </c>
      <c r="C41" s="1202" t="s">
        <v>162</v>
      </c>
      <c r="D41" s="1203"/>
      <c r="E41" s="1201" t="s">
        <v>99</v>
      </c>
      <c r="F41" s="938" t="s">
        <v>2766</v>
      </c>
      <c r="G41" s="374"/>
      <c r="H41" s="374"/>
    </row>
    <row r="42" spans="2:8" ht="78.75">
      <c r="B42" s="1197"/>
      <c r="C42" s="1206"/>
      <c r="D42" s="1207"/>
      <c r="E42" s="1204"/>
      <c r="F42" s="940" t="s">
        <v>2582</v>
      </c>
      <c r="G42" s="374"/>
      <c r="H42" s="374"/>
    </row>
    <row r="43" spans="2:8" ht="39" customHeight="1">
      <c r="B43" s="1198"/>
      <c r="C43" s="1181"/>
      <c r="D43" s="1182"/>
      <c r="E43" s="1178"/>
      <c r="F43" s="936" t="s">
        <v>2583</v>
      </c>
      <c r="G43" s="374"/>
      <c r="H43" s="374"/>
    </row>
    <row r="44" spans="2:8" ht="39" customHeight="1">
      <c r="B44" s="498" t="s">
        <v>2628</v>
      </c>
      <c r="C44" s="1208" t="s">
        <v>112</v>
      </c>
      <c r="D44" s="1200"/>
      <c r="E44" s="387" t="s">
        <v>99</v>
      </c>
      <c r="F44" s="937" t="s">
        <v>2515</v>
      </c>
      <c r="G44" s="376"/>
      <c r="H44" s="376"/>
    </row>
    <row r="45" spans="2:8" ht="31.5">
      <c r="B45" s="498" t="s">
        <v>2629</v>
      </c>
      <c r="C45" s="1199" t="s">
        <v>2630</v>
      </c>
      <c r="D45" s="1200"/>
      <c r="E45" s="387" t="s">
        <v>99</v>
      </c>
      <c r="F45" s="937" t="s">
        <v>2514</v>
      </c>
      <c r="G45" s="376"/>
      <c r="H45" s="376"/>
    </row>
    <row r="46" spans="2:8" ht="39" customHeight="1">
      <c r="B46" s="1196" t="s">
        <v>106</v>
      </c>
      <c r="C46" s="1202" t="s">
        <v>107</v>
      </c>
      <c r="D46" s="1203"/>
      <c r="E46" s="1201" t="s">
        <v>99</v>
      </c>
      <c r="F46" s="937" t="s">
        <v>2516</v>
      </c>
      <c r="G46" s="376"/>
      <c r="H46" s="376"/>
    </row>
    <row r="47" spans="2:8" ht="39" customHeight="1">
      <c r="B47" s="1198"/>
      <c r="C47" s="1181"/>
      <c r="D47" s="1182"/>
      <c r="E47" s="1178"/>
      <c r="F47" s="937" t="s">
        <v>2879</v>
      </c>
      <c r="G47" s="374"/>
      <c r="H47" s="374"/>
    </row>
    <row r="48" spans="2:8" ht="57" customHeight="1">
      <c r="B48" s="1196" t="s">
        <v>108</v>
      </c>
      <c r="C48" s="1202" t="s">
        <v>110</v>
      </c>
      <c r="D48" s="1203"/>
      <c r="E48" s="1201" t="s">
        <v>2551</v>
      </c>
      <c r="F48" s="937" t="s">
        <v>2517</v>
      </c>
      <c r="G48" s="376"/>
      <c r="H48" s="376"/>
    </row>
    <row r="49" spans="2:8" ht="47.25">
      <c r="B49" s="1198"/>
      <c r="C49" s="1206"/>
      <c r="D49" s="1207"/>
      <c r="E49" s="1204"/>
      <c r="F49" s="937" t="s">
        <v>2552</v>
      </c>
      <c r="G49" s="374"/>
      <c r="H49" s="374"/>
    </row>
    <row r="50" spans="2:8" ht="48.75" customHeight="1">
      <c r="B50" s="459" t="s">
        <v>109</v>
      </c>
      <c r="C50" s="1208" t="s">
        <v>2550</v>
      </c>
      <c r="D50" s="1200"/>
      <c r="E50" s="387" t="s">
        <v>113</v>
      </c>
      <c r="F50" s="937" t="s">
        <v>2880</v>
      </c>
      <c r="G50" s="376"/>
      <c r="H50" s="376"/>
    </row>
    <row r="51" spans="2:8" ht="46.5" customHeight="1">
      <c r="B51" s="459" t="s">
        <v>111</v>
      </c>
      <c r="C51" s="1208" t="s">
        <v>104</v>
      </c>
      <c r="D51" s="1200"/>
      <c r="E51" s="387" t="s">
        <v>105</v>
      </c>
      <c r="F51" s="937" t="s">
        <v>2584</v>
      </c>
      <c r="G51" s="376"/>
      <c r="H51" s="376"/>
    </row>
    <row r="52" spans="2:8" ht="39.75" customHeight="1">
      <c r="B52" s="1196" t="s">
        <v>238</v>
      </c>
      <c r="C52" s="1212" t="s">
        <v>2881</v>
      </c>
      <c r="D52" s="1203"/>
      <c r="E52" s="1201" t="s">
        <v>113</v>
      </c>
      <c r="F52" s="937" t="s">
        <v>2586</v>
      </c>
      <c r="G52" s="374"/>
      <c r="H52" s="374"/>
    </row>
    <row r="53" spans="2:8" ht="39.75" customHeight="1" thickBot="1">
      <c r="B53" s="1211"/>
      <c r="C53" s="1213"/>
      <c r="D53" s="1214"/>
      <c r="E53" s="1215"/>
      <c r="F53" s="448" t="s">
        <v>2585</v>
      </c>
      <c r="G53" s="419"/>
      <c r="H53" s="419"/>
    </row>
    <row r="54" spans="2:8" ht="47.25">
      <c r="B54" s="1210" t="s">
        <v>114</v>
      </c>
      <c r="C54" s="1179" t="s">
        <v>115</v>
      </c>
      <c r="D54" s="1180"/>
      <c r="E54" s="1177" t="s">
        <v>99</v>
      </c>
      <c r="F54" s="941" t="s">
        <v>2579</v>
      </c>
      <c r="G54" s="372"/>
      <c r="H54" s="372"/>
    </row>
    <row r="55" spans="2:8" ht="47.25">
      <c r="B55" s="1198"/>
      <c r="C55" s="1181"/>
      <c r="D55" s="1182"/>
      <c r="E55" s="1178"/>
      <c r="F55" s="936" t="s">
        <v>2761</v>
      </c>
      <c r="G55" s="373"/>
      <c r="H55" s="373"/>
    </row>
    <row r="56" spans="2:8" ht="78.75">
      <c r="B56" s="1196" t="s">
        <v>116</v>
      </c>
      <c r="C56" s="1202" t="s">
        <v>126</v>
      </c>
      <c r="D56" s="1203"/>
      <c r="E56" s="1201" t="s">
        <v>99</v>
      </c>
      <c r="F56" s="942" t="s">
        <v>2578</v>
      </c>
      <c r="G56" s="373"/>
      <c r="H56" s="373"/>
    </row>
    <row r="57" spans="2:8">
      <c r="B57" s="1197"/>
      <c r="C57" s="1206"/>
      <c r="D57" s="1207"/>
      <c r="E57" s="1204"/>
      <c r="F57" s="942" t="s">
        <v>2518</v>
      </c>
      <c r="G57" s="373"/>
      <c r="H57" s="373"/>
    </row>
    <row r="58" spans="2:8" ht="31.5">
      <c r="B58" s="1197"/>
      <c r="C58" s="1206"/>
      <c r="D58" s="1207"/>
      <c r="E58" s="1204"/>
      <c r="F58" s="942" t="s">
        <v>2767</v>
      </c>
      <c r="G58" s="373"/>
      <c r="H58" s="373"/>
    </row>
    <row r="59" spans="2:8">
      <c r="B59" s="1197"/>
      <c r="C59" s="1206"/>
      <c r="D59" s="1207"/>
      <c r="E59" s="1204"/>
      <c r="F59" s="936" t="s">
        <v>2979</v>
      </c>
      <c r="G59" s="373"/>
      <c r="H59" s="373"/>
    </row>
    <row r="60" spans="2:8">
      <c r="B60" s="1198"/>
      <c r="C60" s="1181"/>
      <c r="D60" s="1182"/>
      <c r="E60" s="1178"/>
      <c r="F60" s="936" t="s">
        <v>2768</v>
      </c>
      <c r="G60" s="376"/>
      <c r="H60" s="376"/>
    </row>
    <row r="61" spans="2:8" ht="51" customHeight="1">
      <c r="B61" s="1196" t="s">
        <v>117</v>
      </c>
      <c r="C61" s="1202" t="s">
        <v>2519</v>
      </c>
      <c r="D61" s="1203"/>
      <c r="E61" s="1201" t="s">
        <v>101</v>
      </c>
      <c r="F61" s="940" t="s">
        <v>2587</v>
      </c>
      <c r="G61" s="376"/>
      <c r="H61" s="376"/>
    </row>
    <row r="62" spans="2:8" ht="63.75" customHeight="1">
      <c r="B62" s="1197"/>
      <c r="C62" s="1206"/>
      <c r="D62" s="1207"/>
      <c r="E62" s="1204"/>
      <c r="F62" s="943" t="s">
        <v>2581</v>
      </c>
      <c r="G62" s="378"/>
      <c r="H62" s="378"/>
    </row>
    <row r="63" spans="2:8" ht="23.25" customHeight="1">
      <c r="B63" s="1197"/>
      <c r="C63" s="1206"/>
      <c r="D63" s="1207"/>
      <c r="E63" s="1204"/>
      <c r="F63" s="943" t="s">
        <v>2771</v>
      </c>
      <c r="G63" s="378"/>
      <c r="H63" s="378"/>
    </row>
    <row r="64" spans="2:8" ht="36.75" customHeight="1">
      <c r="B64" s="1198"/>
      <c r="C64" s="1181"/>
      <c r="D64" s="1182"/>
      <c r="E64" s="1178"/>
      <c r="F64" s="943" t="s">
        <v>2580</v>
      </c>
      <c r="G64" s="378"/>
      <c r="H64" s="378"/>
    </row>
    <row r="65" spans="2:8" ht="60.75" customHeight="1">
      <c r="B65" s="796" t="s">
        <v>127</v>
      </c>
      <c r="C65" s="1209" t="s">
        <v>118</v>
      </c>
      <c r="D65" s="1200"/>
      <c r="E65" s="387" t="s">
        <v>99</v>
      </c>
      <c r="F65" s="937" t="s">
        <v>2520</v>
      </c>
      <c r="G65" s="374"/>
      <c r="H65" s="374"/>
    </row>
    <row r="66" spans="2:8" ht="47.25">
      <c r="B66" s="1220" t="s">
        <v>2884</v>
      </c>
      <c r="C66" s="1202" t="s">
        <v>2435</v>
      </c>
      <c r="D66" s="1203"/>
      <c r="E66" s="1201" t="s">
        <v>2407</v>
      </c>
      <c r="F66" s="937" t="s">
        <v>2524</v>
      </c>
      <c r="G66" s="374"/>
      <c r="H66" s="374"/>
    </row>
    <row r="67" spans="2:8" ht="48" thickBot="1">
      <c r="B67" s="1211"/>
      <c r="C67" s="1213"/>
      <c r="D67" s="1214"/>
      <c r="E67" s="1215"/>
      <c r="F67" s="944" t="s">
        <v>2769</v>
      </c>
      <c r="G67" s="377"/>
      <c r="H67" s="377"/>
    </row>
    <row r="68" spans="2:8" ht="47.25">
      <c r="B68" s="1210" t="s">
        <v>119</v>
      </c>
      <c r="C68" s="1179" t="s">
        <v>2433</v>
      </c>
      <c r="D68" s="1180"/>
      <c r="E68" s="1177" t="s">
        <v>99</v>
      </c>
      <c r="F68" s="941" t="s">
        <v>2541</v>
      </c>
      <c r="G68" s="372"/>
      <c r="H68" s="372"/>
    </row>
    <row r="69" spans="2:8" ht="31.5">
      <c r="B69" s="1198"/>
      <c r="C69" s="1181"/>
      <c r="D69" s="1182"/>
      <c r="E69" s="1178"/>
      <c r="F69" s="936" t="s">
        <v>2525</v>
      </c>
      <c r="G69" s="373"/>
      <c r="H69" s="373"/>
    </row>
    <row r="70" spans="2:8" ht="31.5">
      <c r="B70" s="796" t="s">
        <v>120</v>
      </c>
      <c r="C70" s="1209" t="s">
        <v>2476</v>
      </c>
      <c r="D70" s="1200"/>
      <c r="E70" s="387" t="s">
        <v>2436</v>
      </c>
      <c r="F70" s="937" t="s">
        <v>2521</v>
      </c>
      <c r="G70" s="374"/>
      <c r="H70" s="374"/>
    </row>
    <row r="71" spans="2:8" ht="170.25" customHeight="1">
      <c r="B71" s="1196" t="s">
        <v>121</v>
      </c>
      <c r="C71" s="1202" t="s">
        <v>2434</v>
      </c>
      <c r="D71" s="1203"/>
      <c r="E71" s="1201" t="s">
        <v>2436</v>
      </c>
      <c r="F71" s="938" t="s">
        <v>2522</v>
      </c>
      <c r="G71" s="374"/>
      <c r="H71" s="374"/>
    </row>
    <row r="72" spans="2:8" ht="149.25" customHeight="1">
      <c r="B72" s="1198"/>
      <c r="C72" s="1181"/>
      <c r="D72" s="1182"/>
      <c r="E72" s="1178"/>
      <c r="F72" s="937" t="s">
        <v>2523</v>
      </c>
      <c r="G72" s="374"/>
      <c r="H72" s="374"/>
    </row>
    <row r="73" spans="2:8" ht="39" customHeight="1">
      <c r="B73" s="949" t="s">
        <v>2885</v>
      </c>
      <c r="C73" s="1209" t="s">
        <v>236</v>
      </c>
      <c r="D73" s="1200"/>
      <c r="E73" s="387" t="s">
        <v>237</v>
      </c>
      <c r="F73" s="937" t="s">
        <v>2956</v>
      </c>
      <c r="G73" s="374"/>
      <c r="H73" s="374"/>
    </row>
    <row r="74" spans="2:8" ht="38.25" customHeight="1">
      <c r="B74" s="1220" t="s">
        <v>2887</v>
      </c>
      <c r="C74" s="1212" t="s">
        <v>2886</v>
      </c>
      <c r="D74" s="1203"/>
      <c r="E74" s="1201" t="s">
        <v>101</v>
      </c>
      <c r="F74" s="937" t="s">
        <v>2890</v>
      </c>
      <c r="G74" s="374"/>
      <c r="H74" s="374"/>
    </row>
    <row r="75" spans="2:8" ht="39" customHeight="1">
      <c r="B75" s="1197"/>
      <c r="C75" s="1206"/>
      <c r="D75" s="1207"/>
      <c r="E75" s="1204"/>
      <c r="F75" s="936" t="s">
        <v>2889</v>
      </c>
      <c r="G75" s="373"/>
      <c r="H75" s="373"/>
    </row>
    <row r="76" spans="2:8" ht="52.5" customHeight="1">
      <c r="B76" s="1197"/>
      <c r="C76" s="1206"/>
      <c r="D76" s="1207"/>
      <c r="E76" s="1204"/>
      <c r="F76" s="936" t="s">
        <v>2542</v>
      </c>
      <c r="G76" s="373"/>
      <c r="H76" s="373"/>
    </row>
    <row r="77" spans="2:8" ht="88.5" customHeight="1">
      <c r="B77" s="949" t="s">
        <v>2888</v>
      </c>
      <c r="C77" s="1229" t="s">
        <v>2891</v>
      </c>
      <c r="D77" s="1230"/>
      <c r="E77" s="387" t="s">
        <v>2892</v>
      </c>
      <c r="F77" s="937" t="s">
        <v>2957</v>
      </c>
      <c r="G77" s="374"/>
      <c r="H77" s="374"/>
    </row>
    <row r="78" spans="2:8" ht="54.75" customHeight="1">
      <c r="B78" s="498" t="s">
        <v>2893</v>
      </c>
      <c r="C78" s="1232" t="s">
        <v>2895</v>
      </c>
      <c r="D78" s="1233"/>
      <c r="E78" s="932" t="s">
        <v>237</v>
      </c>
      <c r="F78" s="948" t="s">
        <v>2896</v>
      </c>
      <c r="G78" s="373"/>
      <c r="H78" s="373"/>
    </row>
    <row r="79" spans="2:8" ht="32.25" thickBot="1">
      <c r="B79" s="498" t="s">
        <v>2894</v>
      </c>
      <c r="C79" s="1202" t="s">
        <v>122</v>
      </c>
      <c r="D79" s="1234"/>
      <c r="E79" s="460" t="s">
        <v>101</v>
      </c>
      <c r="F79" s="938" t="s">
        <v>2526</v>
      </c>
      <c r="G79" s="378"/>
      <c r="H79" s="378"/>
    </row>
    <row r="80" spans="2:8" ht="33" customHeight="1">
      <c r="B80" s="1210" t="s">
        <v>123</v>
      </c>
      <c r="C80" s="1223" t="s">
        <v>124</v>
      </c>
      <c r="D80" s="1224"/>
      <c r="E80" s="1177" t="s">
        <v>101</v>
      </c>
      <c r="F80" s="939" t="s">
        <v>2527</v>
      </c>
      <c r="G80" s="372"/>
      <c r="H80" s="372"/>
    </row>
    <row r="81" spans="2:8" ht="57" customHeight="1">
      <c r="B81" s="1197"/>
      <c r="C81" s="1225"/>
      <c r="D81" s="1226"/>
      <c r="E81" s="1204"/>
      <c r="F81" s="943" t="s">
        <v>2770</v>
      </c>
      <c r="G81" s="373"/>
      <c r="H81" s="373"/>
    </row>
    <row r="82" spans="2:8" ht="32.25" thickBot="1">
      <c r="B82" s="1211"/>
      <c r="C82" s="1227"/>
      <c r="D82" s="1228"/>
      <c r="E82" s="1215"/>
      <c r="F82" s="945" t="s">
        <v>2528</v>
      </c>
      <c r="G82" s="419"/>
      <c r="H82" s="419"/>
    </row>
    <row r="83" spans="2:8" ht="12.75" customHeight="1">
      <c r="B83" s="379"/>
      <c r="C83" s="379"/>
      <c r="D83" s="379"/>
      <c r="E83" s="379"/>
      <c r="G83" s="375"/>
    </row>
    <row r="84" spans="2:8">
      <c r="B84" s="1222" t="s">
        <v>2437</v>
      </c>
      <c r="C84" s="1222"/>
      <c r="D84" s="1222"/>
      <c r="E84" s="1222"/>
      <c r="F84" s="1222"/>
      <c r="G84" s="1222"/>
    </row>
    <row r="85" spans="2:8" ht="18.75" customHeight="1">
      <c r="B85" s="1231" t="s">
        <v>2637</v>
      </c>
      <c r="C85" s="1222"/>
      <c r="D85" s="1222"/>
      <c r="E85" s="1222"/>
      <c r="F85" s="1222"/>
      <c r="G85" s="1222"/>
      <c r="H85" s="1222"/>
    </row>
    <row r="86" spans="2:8">
      <c r="B86" s="1222" t="s">
        <v>2486</v>
      </c>
      <c r="C86" s="1222"/>
      <c r="D86" s="1222"/>
      <c r="E86" s="1222"/>
      <c r="F86" s="1222"/>
      <c r="G86" s="1222"/>
    </row>
    <row r="87" spans="2:8">
      <c r="B87" s="1221" t="s">
        <v>2489</v>
      </c>
      <c r="C87" s="1221"/>
      <c r="D87" s="1221"/>
      <c r="E87" s="1221"/>
      <c r="F87" s="1221"/>
      <c r="G87" s="1221"/>
      <c r="H87" s="1221"/>
    </row>
    <row r="88" spans="2:8">
      <c r="B88" s="1222"/>
      <c r="C88" s="1222"/>
      <c r="D88" s="1222"/>
      <c r="E88" s="1222"/>
      <c r="F88" s="1222"/>
      <c r="G88" s="1222"/>
      <c r="H88" s="1222"/>
    </row>
  </sheetData>
  <mergeCells count="79">
    <mergeCell ref="B87:H87"/>
    <mergeCell ref="B88:H88"/>
    <mergeCell ref="E74:E76"/>
    <mergeCell ref="C74:D76"/>
    <mergeCell ref="B74:B76"/>
    <mergeCell ref="E80:E82"/>
    <mergeCell ref="C80:D82"/>
    <mergeCell ref="B80:B82"/>
    <mergeCell ref="B86:G86"/>
    <mergeCell ref="C77:D77"/>
    <mergeCell ref="B85:H85"/>
    <mergeCell ref="B84:G84"/>
    <mergeCell ref="C78:D78"/>
    <mergeCell ref="C79:D79"/>
    <mergeCell ref="C66:D67"/>
    <mergeCell ref="B66:B67"/>
    <mergeCell ref="E68:E69"/>
    <mergeCell ref="C73:D73"/>
    <mergeCell ref="E71:E72"/>
    <mergeCell ref="C71:D72"/>
    <mergeCell ref="B71:B72"/>
    <mergeCell ref="B68:B69"/>
    <mergeCell ref="C68:D69"/>
    <mergeCell ref="C70:D70"/>
    <mergeCell ref="E66:E67"/>
    <mergeCell ref="A2:H2"/>
    <mergeCell ref="E31:E36"/>
    <mergeCell ref="C31:D36"/>
    <mergeCell ref="B31:B36"/>
    <mergeCell ref="E37:E40"/>
    <mergeCell ref="C37:D40"/>
    <mergeCell ref="B37:B40"/>
    <mergeCell ref="D4:G4"/>
    <mergeCell ref="D6:G6"/>
    <mergeCell ref="E22:E25"/>
    <mergeCell ref="C22:D25"/>
    <mergeCell ref="B28:B30"/>
    <mergeCell ref="B22:B25"/>
    <mergeCell ref="B26:B27"/>
    <mergeCell ref="E26:E27"/>
    <mergeCell ref="C26:D27"/>
    <mergeCell ref="B56:B60"/>
    <mergeCell ref="C48:D49"/>
    <mergeCell ref="B48:B49"/>
    <mergeCell ref="C65:D65"/>
    <mergeCell ref="E61:E64"/>
    <mergeCell ref="C61:D64"/>
    <mergeCell ref="B61:B64"/>
    <mergeCell ref="B54:B55"/>
    <mergeCell ref="B52:B53"/>
    <mergeCell ref="E56:E60"/>
    <mergeCell ref="C56:D60"/>
    <mergeCell ref="C51:D51"/>
    <mergeCell ref="C50:D50"/>
    <mergeCell ref="E48:E49"/>
    <mergeCell ref="C52:D53"/>
    <mergeCell ref="E52:E53"/>
    <mergeCell ref="B46:B47"/>
    <mergeCell ref="E28:E30"/>
    <mergeCell ref="C28:D30"/>
    <mergeCell ref="C44:D44"/>
    <mergeCell ref="E41:E43"/>
    <mergeCell ref="C41:D43"/>
    <mergeCell ref="D8:G8"/>
    <mergeCell ref="E54:E55"/>
    <mergeCell ref="C54:D55"/>
    <mergeCell ref="C15:F15"/>
    <mergeCell ref="F10:G10"/>
    <mergeCell ref="B10:E10"/>
    <mergeCell ref="B11:B12"/>
    <mergeCell ref="B13:B14"/>
    <mergeCell ref="C11:F11"/>
    <mergeCell ref="C12:F12"/>
    <mergeCell ref="C13:F13"/>
    <mergeCell ref="C14:F14"/>
    <mergeCell ref="B41:B43"/>
    <mergeCell ref="C45:D45"/>
    <mergeCell ref="E46:E47"/>
    <mergeCell ref="C46:D47"/>
  </mergeCells>
  <phoneticPr fontId="13"/>
  <conditionalFormatting sqref="G22:G82">
    <cfRule type="cellIs" dxfId="260" priority="47" operator="equal">
      <formula>""</formula>
    </cfRule>
  </conditionalFormatting>
  <conditionalFormatting sqref="D4:G4">
    <cfRule type="cellIs" dxfId="259" priority="44" operator="equal">
      <formula>""</formula>
    </cfRule>
  </conditionalFormatting>
  <conditionalFormatting sqref="D6">
    <cfRule type="cellIs" dxfId="258" priority="43" operator="equal">
      <formula>""</formula>
    </cfRule>
  </conditionalFormatting>
  <conditionalFormatting sqref="D8">
    <cfRule type="cellIs" dxfId="257" priority="40" operator="equal">
      <formula>""</formula>
    </cfRule>
  </conditionalFormatting>
  <conditionalFormatting sqref="F10">
    <cfRule type="cellIs" dxfId="256" priority="9" operator="equal">
      <formula>""</formula>
    </cfRule>
  </conditionalFormatting>
  <conditionalFormatting sqref="G11:G13">
    <cfRule type="cellIs" dxfId="255" priority="8" operator="equal">
      <formula>""</formula>
    </cfRule>
  </conditionalFormatting>
  <conditionalFormatting sqref="G14:G15">
    <cfRule type="cellIs" dxfId="254" priority="7" operator="equal">
      <formula>""</formula>
    </cfRule>
  </conditionalFormatting>
  <conditionalFormatting sqref="C15:G15">
    <cfRule type="expression" dxfId="253" priority="6">
      <formula>$F$10="①事業"</formula>
    </cfRule>
  </conditionalFormatting>
  <conditionalFormatting sqref="C13:G15">
    <cfRule type="expression" dxfId="252" priority="5">
      <formula>$F$10="②事業"</formula>
    </cfRule>
  </conditionalFormatting>
  <conditionalFormatting sqref="C13:G14">
    <cfRule type="expression" dxfId="251" priority="4">
      <formula>$F$10="③事業"</formula>
    </cfRule>
  </conditionalFormatting>
  <conditionalFormatting sqref="C11:G12 C15:G15">
    <cfRule type="expression" dxfId="250" priority="3">
      <formula>$F$10="④事業"</formula>
    </cfRule>
  </conditionalFormatting>
  <conditionalFormatting sqref="C11:G15">
    <cfRule type="expression" dxfId="249" priority="2">
      <formula>$F$10="⑤事業"</formula>
    </cfRule>
  </conditionalFormatting>
  <conditionalFormatting sqref="C11:G14">
    <cfRule type="expression" dxfId="248" priority="1">
      <formula>$F$10="⑥事業"</formula>
    </cfRule>
  </conditionalFormatting>
  <dataValidations count="2">
    <dataValidation type="list" allowBlank="1" showInputMessage="1" showErrorMessage="1" sqref="G11:G15 G22:G82" xr:uid="{94E504F8-2F6D-4AAA-8089-2E9007A59258}">
      <formula1>"○,―"</formula1>
    </dataValidation>
    <dataValidation type="list" allowBlank="1" showInputMessage="1" showErrorMessage="1" sqref="F10" xr:uid="{B452F3D8-0DAC-4F0C-9AAD-3C26B6FF6A8A}">
      <formula1>"①事業,②事業,③事業,④事業,⑤事業,⑥事業"</formula1>
    </dataValidation>
  </dataValidations>
  <pageMargins left="0.78740157480314965" right="0.39370078740157483" top="0.39370078740157483" bottom="0.19685039370078741" header="0" footer="0"/>
  <pageSetup paperSize="9" scale="99" fitToHeight="0" orientation="portrait" r:id="rId1"/>
  <rowBreaks count="2" manualBreakCount="2">
    <brk id="19" max="7" man="1"/>
    <brk id="53" max="7" man="1"/>
  </row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67CDB-EDBD-412D-ACF0-7459EF70EB52}">
  <sheetPr>
    <tabColor rgb="FF0070C0"/>
    <pageSetUpPr fitToPage="1"/>
  </sheetPr>
  <dimension ref="A1:AD68"/>
  <sheetViews>
    <sheetView showGridLines="0" view="pageBreakPreview" zoomScaleNormal="100" zoomScaleSheetLayoutView="100" workbookViewId="0"/>
  </sheetViews>
  <sheetFormatPr defaultColWidth="0" defaultRowHeight="18.75" zeroHeight="1"/>
  <cols>
    <col min="1" max="2" width="4.7109375" style="355" customWidth="1"/>
    <col min="3" max="3" width="9.140625" style="355" customWidth="1"/>
    <col min="4" max="9" width="8.5703125" style="355" customWidth="1"/>
    <col min="10" max="10" width="9.140625" style="355" customWidth="1"/>
    <col min="11" max="11" width="12" style="355" bestFit="1" customWidth="1"/>
    <col min="12" max="12" width="9.140625" style="355" customWidth="1"/>
    <col min="13" max="13" width="12.140625" style="355" customWidth="1"/>
    <col min="14" max="25" width="9.140625" style="355" customWidth="1"/>
    <col min="26" max="30" width="9.140625" style="355" hidden="1" customWidth="1"/>
    <col min="31" max="16384" width="0" style="355" hidden="1"/>
  </cols>
  <sheetData>
    <row r="1" spans="1:14"/>
    <row r="2" spans="1:14" ht="27" customHeight="1">
      <c r="B2" s="797" t="s">
        <v>2936</v>
      </c>
    </row>
    <row r="3" spans="1:14" ht="13.5" customHeight="1"/>
    <row r="4" spans="1:14" ht="19.5" thickBot="1">
      <c r="C4" s="278" t="s">
        <v>2560</v>
      </c>
      <c r="D4" s="1829" t="str">
        <f>IF('A-2'!D8="","",'A-2'!D8)</f>
        <v/>
      </c>
      <c r="E4" s="1829"/>
      <c r="F4" s="1829"/>
      <c r="G4" s="1829"/>
      <c r="H4" s="1829"/>
      <c r="I4" s="1829"/>
      <c r="J4" s="1829"/>
      <c r="K4" s="1829"/>
      <c r="L4" s="1829"/>
      <c r="M4" s="1829"/>
    </row>
    <row r="5" spans="1:14" ht="19.5" thickBot="1"/>
    <row r="6" spans="1:14" ht="20.25" thickTop="1" thickBot="1">
      <c r="I6" s="954" t="s">
        <v>2937</v>
      </c>
      <c r="J6" s="357" t="s">
        <v>2529</v>
      </c>
      <c r="K6" s="1839">
        <f>IF('C-1 別紙2 '!E20="","",'C-1 別紙2 '!E20)</f>
        <v>0</v>
      </c>
      <c r="L6" s="1840"/>
      <c r="M6" s="356" t="s">
        <v>2484</v>
      </c>
    </row>
    <row r="7" spans="1:14" ht="20.25" thickTop="1" thickBot="1">
      <c r="J7" s="357"/>
      <c r="K7" s="357"/>
      <c r="L7" s="357"/>
      <c r="M7" s="356"/>
    </row>
    <row r="8" spans="1:14" ht="19.5" thickBot="1">
      <c r="I8" s="413" t="s">
        <v>2533</v>
      </c>
      <c r="J8" s="422" t="s">
        <v>2530</v>
      </c>
      <c r="K8" s="1831">
        <f>ROUNDDOWN(K6*4/5,0)</f>
        <v>0</v>
      </c>
      <c r="L8" s="1832"/>
      <c r="M8" s="355" t="s">
        <v>2484</v>
      </c>
    </row>
    <row r="9" spans="1:14" ht="19.5" thickBot="1">
      <c r="J9" s="357"/>
      <c r="K9" s="357"/>
      <c r="L9" s="357"/>
      <c r="M9" s="356"/>
    </row>
    <row r="10" spans="1:14" ht="20.25" thickTop="1" thickBot="1">
      <c r="I10" s="954" t="s">
        <v>2938</v>
      </c>
      <c r="J10" s="357" t="s">
        <v>2531</v>
      </c>
      <c r="K10" s="1841"/>
      <c r="L10" s="1842"/>
      <c r="M10" s="356" t="s">
        <v>2495</v>
      </c>
    </row>
    <row r="11" spans="1:14" ht="19.5" thickTop="1">
      <c r="J11" s="357"/>
      <c r="K11" s="357"/>
      <c r="L11" s="357"/>
      <c r="M11" s="356"/>
    </row>
    <row r="12" spans="1:14">
      <c r="J12" s="358" t="s">
        <v>2534</v>
      </c>
      <c r="K12" s="1843">
        <f>K10*12</f>
        <v>0</v>
      </c>
      <c r="L12" s="1844"/>
      <c r="M12" s="356" t="s">
        <v>2496</v>
      </c>
    </row>
    <row r="13" spans="1:14" ht="19.5" thickBot="1">
      <c r="A13" s="420"/>
      <c r="B13" s="420"/>
      <c r="C13" s="420"/>
      <c r="D13" s="420"/>
      <c r="E13" s="420"/>
      <c r="F13" s="420"/>
      <c r="G13" s="420"/>
      <c r="H13" s="420"/>
      <c r="I13" s="420"/>
      <c r="J13" s="420"/>
      <c r="K13" s="420"/>
      <c r="L13" s="420"/>
      <c r="M13" s="420"/>
      <c r="N13" s="420"/>
    </row>
    <row r="14" spans="1:14">
      <c r="B14" s="421"/>
      <c r="C14" s="421"/>
      <c r="D14" s="421"/>
      <c r="E14" s="421"/>
      <c r="F14" s="421"/>
      <c r="G14" s="421"/>
      <c r="H14" s="421"/>
      <c r="I14" s="421"/>
      <c r="J14" s="421"/>
      <c r="K14" s="421"/>
      <c r="L14" s="421"/>
      <c r="M14" s="421"/>
      <c r="N14" s="421"/>
    </row>
    <row r="15" spans="1:14">
      <c r="B15" s="956" t="s">
        <v>2939</v>
      </c>
      <c r="C15" s="421"/>
      <c r="D15" s="421"/>
      <c r="E15" s="421"/>
      <c r="F15" s="421"/>
      <c r="G15" s="421"/>
      <c r="H15" s="421"/>
      <c r="I15" s="421"/>
      <c r="J15" s="421"/>
      <c r="K15" s="421"/>
      <c r="L15" s="421"/>
      <c r="M15" s="421"/>
      <c r="N15" s="421"/>
    </row>
    <row r="16" spans="1:14">
      <c r="C16" s="955" t="s">
        <v>2940</v>
      </c>
    </row>
    <row r="17" spans="1:14" ht="19.5" thickBot="1"/>
    <row r="18" spans="1:14" ht="20.25" thickTop="1" thickBot="1">
      <c r="I18" s="413" t="s">
        <v>2532</v>
      </c>
      <c r="J18" s="959" t="s">
        <v>2945</v>
      </c>
      <c r="K18" s="1821"/>
      <c r="L18" s="1822"/>
      <c r="M18" s="355" t="s">
        <v>2484</v>
      </c>
    </row>
    <row r="19" spans="1:14" ht="19.5" thickTop="1"/>
    <row r="20" spans="1:14" ht="20.100000000000001" customHeight="1" thickBot="1">
      <c r="I20" s="413" t="s">
        <v>2535</v>
      </c>
      <c r="K20" s="423" t="str">
        <f>IF(K18="","",IF(K18-$K$8&gt;=0,"○","×"))</f>
        <v/>
      </c>
    </row>
    <row r="21" spans="1:14" ht="19.5" thickBot="1"/>
    <row r="22" spans="1:14" ht="35.25" customHeight="1" thickBot="1">
      <c r="F22" s="1833" t="s">
        <v>2536</v>
      </c>
      <c r="G22" s="1834"/>
      <c r="H22" s="1834"/>
      <c r="I22" s="1834"/>
      <c r="J22" s="1834"/>
      <c r="K22" s="1834"/>
      <c r="L22" s="1834"/>
      <c r="M22" s="1835"/>
    </row>
    <row r="23" spans="1:14"/>
    <row r="24" spans="1:14" ht="32.25" customHeight="1">
      <c r="F24" s="355" t="s">
        <v>2537</v>
      </c>
      <c r="G24" s="1836"/>
      <c r="H24" s="1837"/>
      <c r="I24" s="1837"/>
      <c r="J24" s="1837"/>
      <c r="K24" s="1837"/>
      <c r="L24" s="1837"/>
      <c r="M24" s="1838"/>
    </row>
    <row r="25" spans="1:14" ht="19.5" thickBot="1">
      <c r="A25"/>
      <c r="B25"/>
      <c r="C25" s="957"/>
      <c r="D25" s="957"/>
      <c r="E25" s="957"/>
      <c r="F25" s="957"/>
      <c r="G25" s="957"/>
      <c r="H25" s="957"/>
      <c r="I25" s="957"/>
      <c r="J25" s="957"/>
      <c r="K25" s="957"/>
      <c r="L25" s="957"/>
      <c r="M25" s="957"/>
      <c r="N25" s="957"/>
    </row>
    <row r="26" spans="1:14">
      <c r="A26"/>
      <c r="B26"/>
      <c r="C26" s="958"/>
      <c r="D26" s="958"/>
      <c r="E26" s="958"/>
      <c r="F26" s="958"/>
      <c r="G26" s="958"/>
      <c r="H26" s="958"/>
      <c r="I26" s="958"/>
      <c r="J26" s="958"/>
      <c r="K26" s="958"/>
      <c r="L26" s="958"/>
      <c r="M26" s="958"/>
      <c r="N26" s="958"/>
    </row>
    <row r="27" spans="1:14">
      <c r="C27" s="955" t="s">
        <v>2941</v>
      </c>
    </row>
    <row r="28" spans="1:14" ht="19.5" thickBot="1"/>
    <row r="29" spans="1:14" ht="20.25" thickTop="1" thickBot="1">
      <c r="I29" s="413" t="s">
        <v>2532</v>
      </c>
      <c r="J29" s="959" t="s">
        <v>2946</v>
      </c>
      <c r="K29" s="1821"/>
      <c r="L29" s="1822"/>
      <c r="M29" s="355" t="s">
        <v>2484</v>
      </c>
    </row>
    <row r="30" spans="1:14" ht="19.5" thickTop="1"/>
    <row r="31" spans="1:14" ht="17.25" customHeight="1">
      <c r="D31" s="1823" t="s">
        <v>2947</v>
      </c>
      <c r="E31" s="1824"/>
      <c r="F31" s="1825"/>
      <c r="G31" s="1826"/>
      <c r="H31" s="1826"/>
      <c r="I31" s="1826"/>
      <c r="J31" s="1826"/>
      <c r="K31" s="1826"/>
      <c r="L31" s="1826"/>
      <c r="M31" s="1826"/>
    </row>
    <row r="32" spans="1:14" ht="17.25" customHeight="1">
      <c r="D32" s="1827" t="s">
        <v>2538</v>
      </c>
      <c r="E32" s="1827"/>
      <c r="F32" s="1828"/>
      <c r="G32" s="1826"/>
      <c r="H32" s="1826"/>
      <c r="I32" s="1826"/>
      <c r="J32" s="1826"/>
      <c r="K32" s="1826"/>
      <c r="L32" s="1826"/>
      <c r="M32" s="1826"/>
    </row>
    <row r="33" spans="1:14" ht="17.25" customHeight="1">
      <c r="G33" s="1826"/>
      <c r="H33" s="1826"/>
      <c r="I33" s="1826"/>
      <c r="J33" s="1826"/>
      <c r="K33" s="1826"/>
      <c r="L33" s="1826"/>
      <c r="M33" s="1826"/>
    </row>
    <row r="34" spans="1:14" ht="17.25" customHeight="1">
      <c r="G34" s="1826"/>
      <c r="H34" s="1826"/>
      <c r="I34" s="1826"/>
      <c r="J34" s="1826"/>
      <c r="K34" s="1826"/>
      <c r="L34" s="1826"/>
      <c r="M34" s="1826"/>
    </row>
    <row r="35" spans="1:14"/>
    <row r="36" spans="1:14" ht="20.100000000000001" customHeight="1" thickBot="1">
      <c r="I36" s="413" t="s">
        <v>2535</v>
      </c>
      <c r="K36" s="423" t="str">
        <f>IF(K29="","",IF(K29-$K$8&gt;=0,"○","×"))</f>
        <v/>
      </c>
    </row>
    <row r="37" spans="1:14" ht="19.5" thickBot="1"/>
    <row r="38" spans="1:14" ht="37.5" customHeight="1" thickBot="1">
      <c r="E38" s="424"/>
      <c r="F38" s="1830" t="s">
        <v>2539</v>
      </c>
      <c r="G38" s="1830"/>
      <c r="H38" s="1830"/>
      <c r="I38" s="1830"/>
      <c r="J38" s="1830"/>
      <c r="K38" s="1830"/>
      <c r="L38" s="1830"/>
      <c r="M38" s="1830"/>
    </row>
    <row r="39" spans="1:14" ht="37.5" customHeight="1" thickBot="1">
      <c r="E39" s="424"/>
      <c r="F39" s="1830" t="s">
        <v>2540</v>
      </c>
      <c r="G39" s="1830"/>
      <c r="H39" s="1830"/>
      <c r="I39" s="1830"/>
      <c r="J39" s="1830"/>
      <c r="K39" s="1830"/>
      <c r="L39" s="1830"/>
      <c r="M39" s="1830"/>
    </row>
    <row r="40" spans="1:14" ht="19.5" thickBot="1">
      <c r="A40"/>
      <c r="B40"/>
      <c r="C40" s="957"/>
      <c r="D40" s="957"/>
      <c r="E40" s="957"/>
      <c r="F40" s="957"/>
      <c r="G40" s="957"/>
      <c r="H40" s="957"/>
      <c r="I40" s="957"/>
      <c r="J40" s="957"/>
      <c r="K40" s="957"/>
      <c r="L40" s="957"/>
      <c r="M40" s="957"/>
      <c r="N40" s="957"/>
    </row>
    <row r="41" spans="1:14">
      <c r="A41"/>
      <c r="B41"/>
      <c r="C41" s="958"/>
      <c r="D41" s="958"/>
      <c r="E41" s="958"/>
      <c r="F41" s="958"/>
      <c r="G41" s="958"/>
      <c r="H41" s="958"/>
      <c r="I41" s="958"/>
      <c r="J41" s="958"/>
      <c r="K41" s="958"/>
      <c r="L41" s="958"/>
      <c r="M41" s="958"/>
      <c r="N41" s="958"/>
    </row>
    <row r="42" spans="1:14">
      <c r="C42" s="955" t="s">
        <v>2942</v>
      </c>
    </row>
    <row r="43" spans="1:14" ht="19.5" thickBot="1"/>
    <row r="44" spans="1:14" ht="20.25" thickTop="1" thickBot="1">
      <c r="I44" s="413" t="s">
        <v>2532</v>
      </c>
      <c r="J44" s="959" t="s">
        <v>2948</v>
      </c>
      <c r="K44" s="1821"/>
      <c r="L44" s="1822"/>
      <c r="M44" s="355" t="s">
        <v>2484</v>
      </c>
    </row>
    <row r="45" spans="1:14" ht="19.5" thickTop="1"/>
    <row r="46" spans="1:14" ht="20.100000000000001" customHeight="1" thickBot="1">
      <c r="I46" s="413" t="s">
        <v>2535</v>
      </c>
      <c r="K46" s="423" t="str">
        <f>IF(K44="","",IF(K44-$K$8&gt;=0,"○","×"))</f>
        <v/>
      </c>
    </row>
    <row r="47" spans="1:14"/>
    <row r="48" spans="1:14" ht="17.25" customHeight="1">
      <c r="D48" s="1823" t="s">
        <v>2949</v>
      </c>
      <c r="E48" s="1824"/>
      <c r="F48" s="1825"/>
      <c r="G48" s="1826"/>
      <c r="H48" s="1826"/>
      <c r="I48" s="1826"/>
      <c r="J48" s="1826"/>
      <c r="K48" s="1826"/>
      <c r="L48" s="1826"/>
      <c r="M48" s="1826"/>
    </row>
    <row r="49" spans="1:14" ht="17.25" customHeight="1">
      <c r="D49" s="1827" t="s">
        <v>2538</v>
      </c>
      <c r="E49" s="1827"/>
      <c r="F49" s="1828"/>
      <c r="G49" s="1826"/>
      <c r="H49" s="1826"/>
      <c r="I49" s="1826"/>
      <c r="J49" s="1826"/>
      <c r="K49" s="1826"/>
      <c r="L49" s="1826"/>
      <c r="M49" s="1826"/>
    </row>
    <row r="50" spans="1:14" ht="17.25" customHeight="1">
      <c r="G50" s="1826"/>
      <c r="H50" s="1826"/>
      <c r="I50" s="1826"/>
      <c r="J50" s="1826"/>
      <c r="K50" s="1826"/>
      <c r="L50" s="1826"/>
      <c r="M50" s="1826"/>
    </row>
    <row r="51" spans="1:14" ht="17.25" customHeight="1">
      <c r="G51" s="1826"/>
      <c r="H51" s="1826"/>
      <c r="I51" s="1826"/>
      <c r="J51" s="1826"/>
      <c r="K51" s="1826"/>
      <c r="L51" s="1826"/>
      <c r="M51" s="1826"/>
    </row>
    <row r="52" spans="1:14"/>
    <row r="53" spans="1:14" ht="19.5" thickBot="1">
      <c r="A53" s="420"/>
      <c r="B53" s="420"/>
      <c r="C53" s="420"/>
      <c r="D53" s="420"/>
      <c r="E53" s="420"/>
      <c r="F53" s="420"/>
      <c r="G53" s="420"/>
      <c r="H53" s="420"/>
      <c r="I53" s="420"/>
      <c r="J53" s="420"/>
      <c r="K53" s="420"/>
      <c r="L53" s="420"/>
      <c r="M53" s="420"/>
      <c r="N53" s="420"/>
    </row>
    <row r="54" spans="1:14"/>
    <row r="55" spans="1:14">
      <c r="B55" s="955" t="s">
        <v>2943</v>
      </c>
    </row>
    <row r="56" spans="1:14">
      <c r="C56" s="955" t="s">
        <v>2944</v>
      </c>
    </row>
    <row r="57" spans="1:14" ht="19.5" thickBot="1"/>
    <row r="58" spans="1:14" ht="20.25" thickTop="1" thickBot="1">
      <c r="I58" s="935" t="s">
        <v>2532</v>
      </c>
      <c r="J58" s="960" t="s">
        <v>2950</v>
      </c>
      <c r="K58" s="1821"/>
      <c r="L58" s="1822"/>
      <c r="M58" s="355" t="s">
        <v>2484</v>
      </c>
    </row>
    <row r="59" spans="1:14" ht="19.5" thickTop="1"/>
    <row r="60" spans="1:14" ht="20.100000000000001" customHeight="1" thickBot="1">
      <c r="I60" s="954" t="s">
        <v>2952</v>
      </c>
      <c r="K60" s="423" t="str">
        <f>IF(K58="","",IF(K58-$K$6&gt;=0,"○","×"))</f>
        <v/>
      </c>
    </row>
    <row r="61" spans="1:14"/>
    <row r="62" spans="1:14" ht="17.25" customHeight="1">
      <c r="D62" s="1823" t="s">
        <v>2951</v>
      </c>
      <c r="E62" s="1824"/>
      <c r="F62" s="1825"/>
      <c r="G62" s="1826"/>
      <c r="H62" s="1826"/>
      <c r="I62" s="1826"/>
      <c r="J62" s="1826"/>
      <c r="K62" s="1826"/>
      <c r="L62" s="1826"/>
      <c r="M62" s="1826"/>
    </row>
    <row r="63" spans="1:14" ht="17.25" customHeight="1">
      <c r="D63" s="1827" t="s">
        <v>2538</v>
      </c>
      <c r="E63" s="1827"/>
      <c r="F63" s="1828"/>
      <c r="G63" s="1826"/>
      <c r="H63" s="1826"/>
      <c r="I63" s="1826"/>
      <c r="J63" s="1826"/>
      <c r="K63" s="1826"/>
      <c r="L63" s="1826"/>
      <c r="M63" s="1826"/>
    </row>
    <row r="64" spans="1:14" ht="17.25" customHeight="1">
      <c r="G64" s="1826"/>
      <c r="H64" s="1826"/>
      <c r="I64" s="1826"/>
      <c r="J64" s="1826"/>
      <c r="K64" s="1826"/>
      <c r="L64" s="1826"/>
      <c r="M64" s="1826"/>
    </row>
    <row r="65" spans="7:13" ht="17.25" customHeight="1">
      <c r="G65" s="1826"/>
      <c r="H65" s="1826"/>
      <c r="I65" s="1826"/>
      <c r="J65" s="1826"/>
      <c r="K65" s="1826"/>
      <c r="L65" s="1826"/>
      <c r="M65" s="1826"/>
    </row>
    <row r="66" spans="7:13"/>
    <row r="67" spans="7:13"/>
    <row r="68" spans="7:13"/>
  </sheetData>
  <mergeCells count="22">
    <mergeCell ref="D48:F48"/>
    <mergeCell ref="G48:M51"/>
    <mergeCell ref="D49:F49"/>
    <mergeCell ref="K6:L6"/>
    <mergeCell ref="K10:L10"/>
    <mergeCell ref="K12:L12"/>
    <mergeCell ref="K58:L58"/>
    <mergeCell ref="D62:F62"/>
    <mergeCell ref="G62:M65"/>
    <mergeCell ref="D63:F63"/>
    <mergeCell ref="D4:M4"/>
    <mergeCell ref="K44:L44"/>
    <mergeCell ref="D31:F31"/>
    <mergeCell ref="D32:F32"/>
    <mergeCell ref="G31:M34"/>
    <mergeCell ref="K29:L29"/>
    <mergeCell ref="F38:M38"/>
    <mergeCell ref="F39:M39"/>
    <mergeCell ref="K18:L18"/>
    <mergeCell ref="K8:L8"/>
    <mergeCell ref="F22:M22"/>
    <mergeCell ref="G24:M24"/>
  </mergeCells>
  <phoneticPr fontId="13"/>
  <conditionalFormatting sqref="K10:L10">
    <cfRule type="containsBlanks" dxfId="0" priority="1">
      <formula>LEN(TRIM(K10))=0</formula>
    </cfRule>
  </conditionalFormatting>
  <dataValidations count="1">
    <dataValidation type="list" allowBlank="1" showInputMessage="1" showErrorMessage="1" sqref="E38:E39" xr:uid="{9C202B4C-C0E6-400C-B386-E108A919F379}">
      <formula1>"○"</formula1>
    </dataValidation>
  </dataValidations>
  <pageMargins left="0.7" right="0.7" top="0.75" bottom="0.75" header="0.3" footer="0.3"/>
  <pageSetup paperSize="9" scale="73" fitToHeight="0" orientation="portrait" r:id="rId1"/>
  <rowBreaks count="1" manualBreakCount="1">
    <brk id="40" max="1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79355-25A3-434F-8E16-746B4C6C86BB}">
  <sheetPr>
    <tabColor rgb="FFFFFF00"/>
    <pageSetUpPr fitToPage="1"/>
  </sheetPr>
  <dimension ref="A1:XFC179"/>
  <sheetViews>
    <sheetView showGridLines="0" view="pageBreakPreview" zoomScaleNormal="100" zoomScaleSheetLayoutView="100" workbookViewId="0"/>
  </sheetViews>
  <sheetFormatPr defaultColWidth="0" defaultRowHeight="24" zeroHeight="1"/>
  <cols>
    <col min="1" max="1" width="3.140625" style="822" customWidth="1"/>
    <col min="2" max="10" width="8" style="822" customWidth="1"/>
    <col min="11" max="11" width="9.140625" style="822" customWidth="1"/>
    <col min="12" max="12" width="8" style="823" customWidth="1"/>
    <col min="13" max="13" width="3.140625" style="822" customWidth="1"/>
    <col min="14" max="14" width="4.7109375" style="822" customWidth="1"/>
    <col min="15" max="15" width="111.85546875" style="824" customWidth="1"/>
    <col min="16" max="16" width="9.140625" style="822" customWidth="1"/>
    <col min="17" max="16382" width="9.140625" style="822" hidden="1"/>
    <col min="16383" max="16383" width="9.5703125" style="822" hidden="1"/>
    <col min="16384" max="16384" width="0.140625" style="822" hidden="1"/>
  </cols>
  <sheetData>
    <row r="1" spans="2:25">
      <c r="B1" s="821" t="s">
        <v>2622</v>
      </c>
    </row>
    <row r="2" spans="2:25" ht="51.75" customHeight="1">
      <c r="B2" s="1241" t="s">
        <v>2967</v>
      </c>
      <c r="C2" s="1242"/>
      <c r="D2" s="1242"/>
      <c r="E2" s="1242"/>
      <c r="F2" s="1242"/>
      <c r="G2" s="1242"/>
      <c r="H2" s="1242"/>
      <c r="I2" s="1242"/>
      <c r="J2" s="1242"/>
      <c r="K2" s="1242"/>
      <c r="L2" s="1242"/>
    </row>
    <row r="3" spans="2:25" ht="24.75" thickBot="1">
      <c r="B3" s="826"/>
      <c r="O3" s="827"/>
    </row>
    <row r="4" spans="2:25" ht="38.25" customHeight="1" thickBot="1">
      <c r="B4" s="1243" t="s">
        <v>2642</v>
      </c>
      <c r="C4" s="1244"/>
      <c r="D4" s="1245" t="str">
        <f>IF('A-2'!D6="","",'A-2'!D6)</f>
        <v/>
      </c>
      <c r="E4" s="1246"/>
      <c r="F4" s="1246"/>
      <c r="G4" s="1246"/>
      <c r="H4" s="1246"/>
      <c r="I4" s="1246"/>
      <c r="J4" s="1246"/>
      <c r="K4" s="1246"/>
      <c r="L4" s="1247"/>
      <c r="N4" s="828"/>
    </row>
    <row r="5" spans="2:25" ht="38.25" customHeight="1" thickBot="1">
      <c r="B5" s="1248" t="s">
        <v>2621</v>
      </c>
      <c r="C5" s="1249"/>
      <c r="D5" s="1250"/>
      <c r="E5" s="1251"/>
      <c r="F5" s="1252"/>
      <c r="G5" s="1252"/>
      <c r="H5" s="1252"/>
      <c r="I5" s="1252"/>
      <c r="J5" s="1252"/>
      <c r="K5" s="1252"/>
      <c r="L5" s="1253"/>
      <c r="N5" s="828"/>
      <c r="O5" s="824" t="s">
        <v>2638</v>
      </c>
    </row>
    <row r="6" spans="2:25" ht="38.25" customHeight="1" thickBot="1">
      <c r="B6" s="1243" t="s">
        <v>2640</v>
      </c>
      <c r="C6" s="1254"/>
      <c r="D6" s="829" t="s">
        <v>2644</v>
      </c>
      <c r="E6" s="1259" t="str">
        <f>IF('A-2'!D8="","",'A-2'!D8)</f>
        <v/>
      </c>
      <c r="F6" s="1259"/>
      <c r="G6" s="1260"/>
      <c r="H6" s="1260"/>
      <c r="I6" s="1260"/>
      <c r="J6" s="1260"/>
      <c r="K6" s="1260"/>
      <c r="L6" s="1261"/>
      <c r="O6" s="1291" t="s">
        <v>2650</v>
      </c>
      <c r="R6" s="487"/>
      <c r="S6" s="487"/>
      <c r="T6" s="487"/>
      <c r="U6" s="487"/>
      <c r="V6" s="487"/>
      <c r="W6" s="488"/>
      <c r="X6" s="487"/>
      <c r="Y6" s="487"/>
    </row>
    <row r="7" spans="2:25" ht="38.25" customHeight="1">
      <c r="B7" s="1255"/>
      <c r="C7" s="1256"/>
      <c r="D7" s="830" t="s">
        <v>2657</v>
      </c>
      <c r="E7" s="1305"/>
      <c r="F7" s="1306"/>
      <c r="G7" s="1307"/>
      <c r="H7" s="1308"/>
      <c r="I7" s="1308"/>
      <c r="J7" s="1308"/>
      <c r="K7" s="1308"/>
      <c r="L7" s="1308"/>
      <c r="O7" s="1291"/>
      <c r="R7" s="487"/>
      <c r="S7" s="487"/>
      <c r="T7" s="487"/>
      <c r="U7" s="487"/>
      <c r="V7" s="487"/>
      <c r="W7" s="488"/>
      <c r="X7" s="487"/>
      <c r="Y7" s="487"/>
    </row>
    <row r="8" spans="2:25" ht="38.25" customHeight="1" thickBot="1">
      <c r="B8" s="1255"/>
      <c r="C8" s="1256"/>
      <c r="D8" s="830" t="s">
        <v>2777</v>
      </c>
      <c r="E8" s="1309"/>
      <c r="F8" s="1310"/>
      <c r="G8" s="1311"/>
      <c r="H8" s="1312"/>
      <c r="I8" s="1312"/>
      <c r="J8" s="1312"/>
      <c r="K8" s="1312"/>
      <c r="L8" s="1312"/>
      <c r="O8" s="1291"/>
      <c r="R8" s="487"/>
      <c r="S8" s="487"/>
      <c r="T8" s="487"/>
      <c r="U8" s="487"/>
      <c r="V8" s="487"/>
      <c r="W8" s="488"/>
      <c r="X8" s="487"/>
      <c r="Y8" s="487"/>
    </row>
    <row r="9" spans="2:25" ht="38.25" customHeight="1">
      <c r="B9" s="1255"/>
      <c r="C9" s="1256"/>
      <c r="D9" s="831" t="s">
        <v>2639</v>
      </c>
      <c r="E9" s="1313"/>
      <c r="F9" s="1313"/>
      <c r="G9" s="1313"/>
      <c r="H9" s="1313"/>
      <c r="I9" s="1313"/>
      <c r="J9" s="1313"/>
      <c r="K9" s="1313"/>
      <c r="L9" s="1314"/>
      <c r="O9" s="1291"/>
    </row>
    <row r="10" spans="2:25" ht="38.25" customHeight="1" thickBot="1">
      <c r="B10" s="1257"/>
      <c r="C10" s="1258"/>
      <c r="D10" s="832" t="s">
        <v>2643</v>
      </c>
      <c r="E10" s="1315" t="s">
        <v>2757</v>
      </c>
      <c r="F10" s="1315"/>
      <c r="G10" s="1315"/>
      <c r="H10" s="1315"/>
      <c r="I10" s="1315"/>
      <c r="J10" s="1315"/>
      <c r="K10" s="1315"/>
      <c r="L10" s="1316"/>
      <c r="O10" s="1291"/>
    </row>
    <row r="11" spans="2:25" ht="38.25" customHeight="1">
      <c r="B11" s="1269" t="s">
        <v>2624</v>
      </c>
      <c r="C11" s="1296"/>
      <c r="D11" s="1297"/>
      <c r="E11" s="1298"/>
      <c r="F11" s="833" t="s">
        <v>2626</v>
      </c>
      <c r="G11" s="1299"/>
      <c r="H11" s="1299"/>
      <c r="I11" s="1299"/>
      <c r="J11" s="1299"/>
      <c r="K11" s="1299"/>
      <c r="L11" s="1299"/>
      <c r="O11" s="1291"/>
    </row>
    <row r="12" spans="2:25" ht="38.25" customHeight="1" thickBot="1">
      <c r="B12" s="1300" t="s">
        <v>2625</v>
      </c>
      <c r="C12" s="1301"/>
      <c r="D12" s="1302"/>
      <c r="E12" s="1303"/>
      <c r="F12" s="834" t="s">
        <v>2626</v>
      </c>
      <c r="G12" s="1304"/>
      <c r="H12" s="1304"/>
      <c r="I12" s="1304"/>
      <c r="J12" s="1304"/>
      <c r="K12" s="1304"/>
      <c r="L12" s="1304"/>
      <c r="O12" s="1291"/>
    </row>
    <row r="13" spans="2:25" ht="38.25" customHeight="1" thickBot="1">
      <c r="B13" s="1262" t="s">
        <v>2641</v>
      </c>
      <c r="C13" s="1263"/>
      <c r="D13" s="1264"/>
      <c r="E13" s="1264"/>
      <c r="F13" s="1265"/>
      <c r="G13" s="1265"/>
      <c r="H13" s="1265"/>
      <c r="I13" s="1265"/>
      <c r="J13" s="1265"/>
      <c r="K13" s="1265"/>
      <c r="L13" s="1266"/>
      <c r="O13" s="827"/>
    </row>
    <row r="14" spans="2:25" ht="38.25" customHeight="1">
      <c r="B14" s="1243" t="s">
        <v>2645</v>
      </c>
      <c r="C14" s="1267"/>
      <c r="D14" s="1269" t="s">
        <v>2648</v>
      </c>
      <c r="E14" s="1270"/>
      <c r="F14" s="835"/>
      <c r="G14" s="1259" t="s">
        <v>2991</v>
      </c>
      <c r="H14" s="1259"/>
      <c r="I14" s="1259"/>
      <c r="J14" s="1259"/>
      <c r="K14" s="1259"/>
      <c r="L14" s="1289"/>
      <c r="O14" s="1291" t="s">
        <v>2651</v>
      </c>
    </row>
    <row r="15" spans="2:25" ht="38.25" customHeight="1" thickBot="1">
      <c r="B15" s="1257"/>
      <c r="C15" s="1268"/>
      <c r="D15" s="1292" t="s">
        <v>2649</v>
      </c>
      <c r="E15" s="1293"/>
      <c r="F15" s="836"/>
      <c r="G15" s="1294" t="s">
        <v>2991</v>
      </c>
      <c r="H15" s="1294"/>
      <c r="I15" s="1294"/>
      <c r="J15" s="1294"/>
      <c r="K15" s="1294"/>
      <c r="L15" s="1295"/>
      <c r="O15" s="1291"/>
    </row>
    <row r="16" spans="2:25" ht="38.25" customHeight="1">
      <c r="B16" s="1243" t="s">
        <v>2647</v>
      </c>
      <c r="C16" s="1267"/>
      <c r="D16" s="1269" t="s">
        <v>2646</v>
      </c>
      <c r="E16" s="1270"/>
      <c r="F16" s="1271"/>
      <c r="G16" s="1271"/>
      <c r="H16" s="1271"/>
      <c r="I16" s="1271"/>
      <c r="J16" s="1271"/>
      <c r="K16" s="1271"/>
      <c r="L16" s="1272"/>
      <c r="O16" s="1291" t="s">
        <v>2652</v>
      </c>
    </row>
    <row r="17" spans="2:15" ht="38.25" customHeight="1" thickBot="1">
      <c r="B17" s="1257"/>
      <c r="C17" s="1268"/>
      <c r="D17" s="1292" t="s">
        <v>2627</v>
      </c>
      <c r="E17" s="1293"/>
      <c r="F17" s="1317"/>
      <c r="G17" s="1317"/>
      <c r="H17" s="1317"/>
      <c r="I17" s="1317"/>
      <c r="J17" s="1317"/>
      <c r="K17" s="1317"/>
      <c r="L17" s="1318"/>
      <c r="O17" s="1291"/>
    </row>
    <row r="18" spans="2:15" ht="51.75" customHeight="1">
      <c r="B18" s="837"/>
      <c r="C18" s="838"/>
      <c r="D18" s="838"/>
      <c r="E18" s="838"/>
      <c r="F18" s="838"/>
      <c r="G18" s="838"/>
      <c r="H18" s="838"/>
      <c r="I18" s="838"/>
      <c r="J18" s="838"/>
      <c r="K18" s="838"/>
      <c r="L18" s="839"/>
      <c r="O18" s="1291"/>
    </row>
    <row r="19" spans="2:15" ht="24.75" thickBot="1">
      <c r="B19" s="840"/>
      <c r="C19" s="840"/>
      <c r="D19" s="840"/>
      <c r="E19" s="840"/>
      <c r="F19" s="841"/>
      <c r="G19" s="841"/>
      <c r="H19" s="841"/>
      <c r="I19" s="841"/>
      <c r="J19" s="841"/>
      <c r="K19" s="841"/>
      <c r="L19" s="841"/>
    </row>
    <row r="20" spans="2:15" s="896" customFormat="1" ht="34.5" customHeight="1">
      <c r="B20" s="905"/>
      <c r="C20" s="906" t="s">
        <v>2595</v>
      </c>
      <c r="D20" s="1404" t="str">
        <f>IF('A-1'!N11="","",'A-1'!N11)</f>
        <v/>
      </c>
      <c r="E20" s="1405"/>
      <c r="F20" s="1405"/>
      <c r="G20" s="1405"/>
      <c r="H20" s="1405"/>
      <c r="I20" s="1405"/>
      <c r="J20" s="1405"/>
      <c r="K20" s="1405"/>
      <c r="L20" s="1406"/>
      <c r="O20" s="895"/>
    </row>
    <row r="21" spans="2:15" s="825" customFormat="1" ht="34.5" customHeight="1">
      <c r="B21" s="1323" t="s">
        <v>2779</v>
      </c>
      <c r="C21" s="903" t="s">
        <v>2882</v>
      </c>
      <c r="D21" s="1334"/>
      <c r="E21" s="1335"/>
      <c r="F21" s="1336"/>
      <c r="G21" s="904" t="s">
        <v>2818</v>
      </c>
      <c r="H21" s="1409"/>
      <c r="I21" s="1410"/>
      <c r="J21" s="904" t="s">
        <v>2424</v>
      </c>
      <c r="K21" s="1411"/>
      <c r="L21" s="1412"/>
      <c r="O21" s="1319" t="s">
        <v>2883</v>
      </c>
    </row>
    <row r="22" spans="2:15" s="896" customFormat="1" ht="52.5" customHeight="1">
      <c r="B22" s="1323"/>
      <c r="C22" s="902" t="s">
        <v>2819</v>
      </c>
      <c r="D22" s="1416"/>
      <c r="E22" s="1414"/>
      <c r="F22" s="1414"/>
      <c r="G22" s="1414"/>
      <c r="H22" s="1414"/>
      <c r="I22" s="1414"/>
      <c r="J22" s="1414"/>
      <c r="K22" s="1414"/>
      <c r="L22" s="1415"/>
      <c r="O22" s="1319"/>
    </row>
    <row r="23" spans="2:15" ht="18.75">
      <c r="B23" s="1323"/>
      <c r="C23" s="1325" t="s">
        <v>2620</v>
      </c>
      <c r="D23" s="1273" t="s">
        <v>2618</v>
      </c>
      <c r="E23" s="1274"/>
      <c r="F23" s="1275"/>
      <c r="G23" s="1328" t="str">
        <f>IF('A-1'!N13="","",'A-1'!N13)</f>
        <v/>
      </c>
      <c r="H23" s="1329"/>
      <c r="I23" s="1329"/>
      <c r="J23" s="1329"/>
      <c r="K23" s="1329"/>
      <c r="L23" s="1330"/>
      <c r="O23" s="1291" t="s">
        <v>2985</v>
      </c>
    </row>
    <row r="24" spans="2:15" ht="18.75">
      <c r="B24" s="1323"/>
      <c r="C24" s="1326"/>
      <c r="D24" s="1273" t="s">
        <v>2617</v>
      </c>
      <c r="E24" s="1274"/>
      <c r="F24" s="1275"/>
      <c r="G24" s="1413" t="str">
        <f>IF('A-1'!N12="","",'A-1'!N12)</f>
        <v/>
      </c>
      <c r="H24" s="1414"/>
      <c r="I24" s="1414"/>
      <c r="J24" s="1414"/>
      <c r="K24" s="1414"/>
      <c r="L24" s="1415"/>
      <c r="O24" s="1291"/>
    </row>
    <row r="25" spans="2:15" ht="18.75" customHeight="1">
      <c r="B25" s="1323"/>
      <c r="C25" s="1326"/>
      <c r="D25" s="1273" t="s">
        <v>2616</v>
      </c>
      <c r="E25" s="1274"/>
      <c r="F25" s="1275"/>
      <c r="G25" s="1320"/>
      <c r="H25" s="1321"/>
      <c r="I25" s="1321"/>
      <c r="J25" s="1321"/>
      <c r="K25" s="1321"/>
      <c r="L25" s="1322"/>
      <c r="O25" s="1291"/>
    </row>
    <row r="26" spans="2:15" ht="18.75">
      <c r="B26" s="1323"/>
      <c r="C26" s="1326"/>
      <c r="D26" s="1273" t="s">
        <v>2615</v>
      </c>
      <c r="E26" s="1274"/>
      <c r="F26" s="1275"/>
      <c r="G26" s="1320"/>
      <c r="H26" s="1321"/>
      <c r="I26" s="1321"/>
      <c r="J26" s="1321"/>
      <c r="K26" s="1321"/>
      <c r="L26" s="1322"/>
      <c r="O26" s="1291"/>
    </row>
    <row r="27" spans="2:15" ht="18.75" customHeight="1">
      <c r="B27" s="1323"/>
      <c r="C27" s="1326"/>
      <c r="D27" s="1273" t="s">
        <v>2614</v>
      </c>
      <c r="E27" s="1274"/>
      <c r="F27" s="1275"/>
      <c r="G27" s="1306"/>
      <c r="H27" s="1423"/>
      <c r="I27" s="1423"/>
      <c r="J27" s="1423"/>
      <c r="K27" s="1423"/>
      <c r="L27" s="1424"/>
      <c r="O27" s="1291"/>
    </row>
    <row r="28" spans="2:15" s="909" customFormat="1" ht="16.5" customHeight="1">
      <c r="B28" s="1323"/>
      <c r="C28" s="1326"/>
      <c r="D28" s="910"/>
      <c r="E28" s="911"/>
      <c r="F28" s="912" t="s">
        <v>2613</v>
      </c>
      <c r="G28" s="1431"/>
      <c r="H28" s="1432"/>
      <c r="I28" s="913"/>
      <c r="J28" s="913"/>
      <c r="K28" s="913"/>
      <c r="L28" s="914"/>
      <c r="O28" s="1291"/>
    </row>
    <row r="29" spans="2:15" ht="39.75" customHeight="1">
      <c r="B29" s="1323"/>
      <c r="C29" s="1327"/>
      <c r="D29" s="1425" t="s">
        <v>2655</v>
      </c>
      <c r="E29" s="1426"/>
      <c r="F29" s="1427"/>
      <c r="G29" s="1428" t="str">
        <f>IF('A-1'!N9="","",'A-1'!N9)</f>
        <v/>
      </c>
      <c r="H29" s="1429"/>
      <c r="I29" s="1429"/>
      <c r="J29" s="1429"/>
      <c r="K29" s="1429"/>
      <c r="L29" s="1430"/>
      <c r="O29" s="1291"/>
    </row>
    <row r="30" spans="2:15" ht="16.5" customHeight="1">
      <c r="B30" s="1323"/>
      <c r="C30" s="1290" t="s">
        <v>2619</v>
      </c>
      <c r="D30" s="1273" t="s">
        <v>2618</v>
      </c>
      <c r="E30" s="1274"/>
      <c r="F30" s="1275"/>
      <c r="G30" s="1331"/>
      <c r="H30" s="1332"/>
      <c r="I30" s="1332"/>
      <c r="J30" s="1332"/>
      <c r="K30" s="1332"/>
      <c r="L30" s="1333"/>
      <c r="O30" s="1291"/>
    </row>
    <row r="31" spans="2:15" ht="16.5" customHeight="1">
      <c r="B31" s="1323"/>
      <c r="C31" s="1290"/>
      <c r="D31" s="1273" t="s">
        <v>2617</v>
      </c>
      <c r="E31" s="1274"/>
      <c r="F31" s="1275"/>
      <c r="G31" s="1331"/>
      <c r="H31" s="1332"/>
      <c r="I31" s="1332"/>
      <c r="J31" s="1332"/>
      <c r="K31" s="1332"/>
      <c r="L31" s="1333"/>
      <c r="O31" s="1291"/>
    </row>
    <row r="32" spans="2:15" ht="16.5" customHeight="1">
      <c r="B32" s="1323"/>
      <c r="C32" s="1290"/>
      <c r="D32" s="1273" t="s">
        <v>2616</v>
      </c>
      <c r="E32" s="1274"/>
      <c r="F32" s="1275"/>
      <c r="G32" s="1276"/>
      <c r="H32" s="1277"/>
      <c r="I32" s="1277"/>
      <c r="J32" s="1277"/>
      <c r="K32" s="1277"/>
      <c r="L32" s="1278"/>
      <c r="O32" s="1291"/>
    </row>
    <row r="33" spans="2:15" ht="16.5" customHeight="1">
      <c r="B33" s="1323"/>
      <c r="C33" s="1290"/>
      <c r="D33" s="1273" t="s">
        <v>2615</v>
      </c>
      <c r="E33" s="1274"/>
      <c r="F33" s="1275"/>
      <c r="G33" s="1276"/>
      <c r="H33" s="1277"/>
      <c r="I33" s="1277"/>
      <c r="J33" s="1277"/>
      <c r="K33" s="1277"/>
      <c r="L33" s="1278"/>
      <c r="O33" s="1291"/>
    </row>
    <row r="34" spans="2:15" ht="16.5" customHeight="1">
      <c r="B34" s="1323"/>
      <c r="C34" s="1290"/>
      <c r="D34" s="1273" t="s">
        <v>2614</v>
      </c>
      <c r="E34" s="1274"/>
      <c r="F34" s="1275"/>
      <c r="G34" s="1331"/>
      <c r="H34" s="1332"/>
      <c r="I34" s="1332"/>
      <c r="J34" s="1332"/>
      <c r="K34" s="1332"/>
      <c r="L34" s="1333"/>
      <c r="O34" s="1291"/>
    </row>
    <row r="35" spans="2:15" ht="16.5" customHeight="1">
      <c r="B35" s="1323"/>
      <c r="C35" s="1290"/>
      <c r="D35" s="842"/>
      <c r="E35" s="843"/>
      <c r="F35" s="844" t="s">
        <v>2613</v>
      </c>
      <c r="G35" s="1417"/>
      <c r="H35" s="1418"/>
      <c r="I35" s="845"/>
      <c r="J35" s="845"/>
      <c r="K35" s="845"/>
      <c r="L35" s="846"/>
      <c r="O35" s="1291"/>
    </row>
    <row r="36" spans="2:15" ht="36" customHeight="1">
      <c r="B36" s="1323"/>
      <c r="C36" s="1290"/>
      <c r="D36" s="1419" t="s">
        <v>2775</v>
      </c>
      <c r="E36" s="1420"/>
      <c r="F36" s="847"/>
      <c r="G36" s="1421"/>
      <c r="H36" s="1421"/>
      <c r="I36" s="1421"/>
      <c r="J36" s="1421"/>
      <c r="K36" s="1421"/>
      <c r="L36" s="1422"/>
      <c r="O36" s="1291"/>
    </row>
    <row r="37" spans="2:15" ht="16.5" customHeight="1">
      <c r="B37" s="1323"/>
      <c r="C37" s="1290" t="s">
        <v>2776</v>
      </c>
      <c r="D37" s="1273" t="s">
        <v>2618</v>
      </c>
      <c r="E37" s="1274"/>
      <c r="F37" s="1275"/>
      <c r="G37" s="1331"/>
      <c r="H37" s="1332"/>
      <c r="I37" s="1332"/>
      <c r="J37" s="1332"/>
      <c r="K37" s="1332"/>
      <c r="L37" s="1333"/>
    </row>
    <row r="38" spans="2:15" ht="16.5" customHeight="1">
      <c r="B38" s="1323"/>
      <c r="C38" s="1290"/>
      <c r="D38" s="1273" t="s">
        <v>2617</v>
      </c>
      <c r="E38" s="1274"/>
      <c r="F38" s="1275"/>
      <c r="G38" s="1331"/>
      <c r="H38" s="1332"/>
      <c r="I38" s="1332"/>
      <c r="J38" s="1332"/>
      <c r="K38" s="1332"/>
      <c r="L38" s="1333"/>
    </row>
    <row r="39" spans="2:15" ht="16.5" customHeight="1">
      <c r="B39" s="1323"/>
      <c r="C39" s="1290"/>
      <c r="D39" s="1273" t="s">
        <v>2616</v>
      </c>
      <c r="E39" s="1274"/>
      <c r="F39" s="1275"/>
      <c r="G39" s="1276"/>
      <c r="H39" s="1277"/>
      <c r="I39" s="1277"/>
      <c r="J39" s="1277"/>
      <c r="K39" s="1277"/>
      <c r="L39" s="1278"/>
    </row>
    <row r="40" spans="2:15" ht="16.5" customHeight="1" thickBot="1">
      <c r="B40" s="1324"/>
      <c r="C40" s="1337"/>
      <c r="D40" s="1279" t="s">
        <v>2614</v>
      </c>
      <c r="E40" s="1280"/>
      <c r="F40" s="1281"/>
      <c r="G40" s="1282"/>
      <c r="H40" s="1283"/>
      <c r="I40" s="1283"/>
      <c r="J40" s="1283"/>
      <c r="K40" s="1283"/>
      <c r="L40" s="1284"/>
    </row>
    <row r="41" spans="2:15" ht="16.5" customHeight="1" thickBot="1">
      <c r="B41" s="823"/>
      <c r="C41" s="848"/>
      <c r="D41" s="849"/>
      <c r="E41" s="849"/>
      <c r="F41" s="841"/>
      <c r="G41" s="841"/>
      <c r="H41" s="841"/>
      <c r="I41" s="841"/>
      <c r="J41" s="841"/>
      <c r="K41" s="841"/>
      <c r="L41" s="841"/>
    </row>
    <row r="42" spans="2:15" ht="32.25" customHeight="1">
      <c r="B42" s="1269" t="s">
        <v>2780</v>
      </c>
      <c r="C42" s="850" t="s">
        <v>2595</v>
      </c>
      <c r="D42" s="1288"/>
      <c r="E42" s="1259"/>
      <c r="F42" s="1259"/>
      <c r="G42" s="1259"/>
      <c r="H42" s="1259"/>
      <c r="I42" s="1259"/>
      <c r="J42" s="1259"/>
      <c r="K42" s="1259"/>
      <c r="L42" s="1289"/>
    </row>
    <row r="43" spans="2:15" s="896" customFormat="1" ht="34.5" customHeight="1">
      <c r="B43" s="1285"/>
      <c r="C43" s="903" t="s">
        <v>2817</v>
      </c>
      <c r="D43" s="1334"/>
      <c r="E43" s="1407"/>
      <c r="F43" s="1408"/>
      <c r="G43" s="904" t="s">
        <v>2818</v>
      </c>
      <c r="H43" s="1409"/>
      <c r="I43" s="1410"/>
      <c r="J43" s="904" t="s">
        <v>2424</v>
      </c>
      <c r="K43" s="1411"/>
      <c r="L43" s="1412"/>
      <c r="O43" s="1319"/>
    </row>
    <row r="44" spans="2:15" s="896" customFormat="1" ht="34.5" customHeight="1">
      <c r="B44" s="1285"/>
      <c r="C44" s="902" t="s">
        <v>2819</v>
      </c>
      <c r="D44" s="1413"/>
      <c r="E44" s="1414"/>
      <c r="F44" s="1414"/>
      <c r="G44" s="1414"/>
      <c r="H44" s="1414"/>
      <c r="I44" s="1414"/>
      <c r="J44" s="1414"/>
      <c r="K44" s="1414"/>
      <c r="L44" s="1415"/>
      <c r="O44" s="1319"/>
    </row>
    <row r="45" spans="2:15" ht="16.5" customHeight="1">
      <c r="B45" s="1286"/>
      <c r="C45" s="1275" t="s">
        <v>2619</v>
      </c>
      <c r="D45" s="1290" t="s">
        <v>2618</v>
      </c>
      <c r="E45" s="1290"/>
      <c r="F45" s="1290"/>
      <c r="G45" s="1338"/>
      <c r="H45" s="1339"/>
      <c r="I45" s="1339"/>
      <c r="J45" s="1339"/>
      <c r="K45" s="1339"/>
      <c r="L45" s="1340"/>
      <c r="O45" s="1291"/>
    </row>
    <row r="46" spans="2:15" ht="16.5" customHeight="1">
      <c r="B46" s="1286"/>
      <c r="C46" s="1275"/>
      <c r="D46" s="1290" t="s">
        <v>2617</v>
      </c>
      <c r="E46" s="1290"/>
      <c r="F46" s="1290"/>
      <c r="G46" s="1338"/>
      <c r="H46" s="1339"/>
      <c r="I46" s="1339"/>
      <c r="J46" s="1339"/>
      <c r="K46" s="1339"/>
      <c r="L46" s="1340"/>
      <c r="O46" s="1291"/>
    </row>
    <row r="47" spans="2:15" ht="16.5" customHeight="1">
      <c r="B47" s="1286"/>
      <c r="C47" s="1275"/>
      <c r="D47" s="1290" t="s">
        <v>2616</v>
      </c>
      <c r="E47" s="1290"/>
      <c r="F47" s="1290"/>
      <c r="G47" s="1338"/>
      <c r="H47" s="1339"/>
      <c r="I47" s="1339"/>
      <c r="J47" s="1339"/>
      <c r="K47" s="1339"/>
      <c r="L47" s="1340"/>
      <c r="O47" s="1291"/>
    </row>
    <row r="48" spans="2:15" ht="16.5" customHeight="1">
      <c r="B48" s="1286"/>
      <c r="C48" s="1275"/>
      <c r="D48" s="1290" t="s">
        <v>2615</v>
      </c>
      <c r="E48" s="1290"/>
      <c r="F48" s="1290"/>
      <c r="G48" s="1338"/>
      <c r="H48" s="1339"/>
      <c r="I48" s="1339"/>
      <c r="J48" s="1339"/>
      <c r="K48" s="1339"/>
      <c r="L48" s="1340"/>
      <c r="O48" s="1291"/>
    </row>
    <row r="49" spans="2:15" ht="16.5" customHeight="1">
      <c r="B49" s="1286"/>
      <c r="C49" s="1275"/>
      <c r="D49" s="1290" t="s">
        <v>2614</v>
      </c>
      <c r="E49" s="1290"/>
      <c r="F49" s="1290"/>
      <c r="G49" s="1338"/>
      <c r="H49" s="1339"/>
      <c r="I49" s="1339"/>
      <c r="J49" s="1339"/>
      <c r="K49" s="1339"/>
      <c r="L49" s="1340"/>
      <c r="O49" s="1291"/>
    </row>
    <row r="50" spans="2:15" ht="16.5" customHeight="1" thickBot="1">
      <c r="B50" s="1287"/>
      <c r="C50" s="1281"/>
      <c r="D50" s="1342" t="s">
        <v>2655</v>
      </c>
      <c r="E50" s="1342"/>
      <c r="F50" s="1342"/>
      <c r="G50" s="1341"/>
      <c r="H50" s="1294"/>
      <c r="I50" s="1294"/>
      <c r="J50" s="1294"/>
      <c r="K50" s="1294"/>
      <c r="L50" s="1295"/>
      <c r="O50" s="1291"/>
    </row>
    <row r="51" spans="2:15" ht="33">
      <c r="B51" s="1269" t="s">
        <v>2781</v>
      </c>
      <c r="C51" s="850" t="s">
        <v>2595</v>
      </c>
      <c r="D51" s="1288"/>
      <c r="E51" s="1259"/>
      <c r="F51" s="1259"/>
      <c r="G51" s="1259"/>
      <c r="H51" s="1259"/>
      <c r="I51" s="1259"/>
      <c r="J51" s="1259"/>
      <c r="K51" s="1259"/>
      <c r="L51" s="1289"/>
      <c r="O51" s="824" t="s">
        <v>2656</v>
      </c>
    </row>
    <row r="52" spans="2:15" s="896" customFormat="1" ht="34.5" customHeight="1">
      <c r="B52" s="1285"/>
      <c r="C52" s="903" t="s">
        <v>2817</v>
      </c>
      <c r="D52" s="1334"/>
      <c r="E52" s="1407"/>
      <c r="F52" s="1408"/>
      <c r="G52" s="904" t="s">
        <v>2818</v>
      </c>
      <c r="H52" s="1409"/>
      <c r="I52" s="1410"/>
      <c r="J52" s="904" t="s">
        <v>2424</v>
      </c>
      <c r="K52" s="1411"/>
      <c r="L52" s="1412"/>
      <c r="O52" s="1319"/>
    </row>
    <row r="53" spans="2:15" s="896" customFormat="1" ht="34.5" customHeight="1">
      <c r="B53" s="1285"/>
      <c r="C53" s="902" t="s">
        <v>2819</v>
      </c>
      <c r="D53" s="1413"/>
      <c r="E53" s="1414"/>
      <c r="F53" s="1414"/>
      <c r="G53" s="1414"/>
      <c r="H53" s="1414"/>
      <c r="I53" s="1414"/>
      <c r="J53" s="1414"/>
      <c r="K53" s="1414"/>
      <c r="L53" s="1415"/>
      <c r="O53" s="1319"/>
    </row>
    <row r="54" spans="2:15" ht="16.5" customHeight="1">
      <c r="B54" s="1286"/>
      <c r="C54" s="1275" t="s">
        <v>2619</v>
      </c>
      <c r="D54" s="1290" t="s">
        <v>2618</v>
      </c>
      <c r="E54" s="1290"/>
      <c r="F54" s="1290"/>
      <c r="G54" s="1338"/>
      <c r="H54" s="1339"/>
      <c r="I54" s="1339"/>
      <c r="J54" s="1339"/>
      <c r="K54" s="1339"/>
      <c r="L54" s="1340"/>
      <c r="O54" s="1291"/>
    </row>
    <row r="55" spans="2:15" ht="16.5" customHeight="1">
      <c r="B55" s="1286"/>
      <c r="C55" s="1275"/>
      <c r="D55" s="1290" t="s">
        <v>2617</v>
      </c>
      <c r="E55" s="1290"/>
      <c r="F55" s="1290"/>
      <c r="G55" s="1338"/>
      <c r="H55" s="1339"/>
      <c r="I55" s="1339"/>
      <c r="J55" s="1339"/>
      <c r="K55" s="1339"/>
      <c r="L55" s="1340"/>
      <c r="O55" s="1291"/>
    </row>
    <row r="56" spans="2:15" ht="16.5" customHeight="1">
      <c r="B56" s="1286"/>
      <c r="C56" s="1275"/>
      <c r="D56" s="1290" t="s">
        <v>2616</v>
      </c>
      <c r="E56" s="1290"/>
      <c r="F56" s="1290"/>
      <c r="G56" s="1338"/>
      <c r="H56" s="1339"/>
      <c r="I56" s="1339"/>
      <c r="J56" s="1339"/>
      <c r="K56" s="1339"/>
      <c r="L56" s="1340"/>
      <c r="O56" s="1291"/>
    </row>
    <row r="57" spans="2:15" ht="16.5" customHeight="1">
      <c r="B57" s="1286"/>
      <c r="C57" s="1275"/>
      <c r="D57" s="1290" t="s">
        <v>2615</v>
      </c>
      <c r="E57" s="1290"/>
      <c r="F57" s="1290"/>
      <c r="G57" s="1338"/>
      <c r="H57" s="1339"/>
      <c r="I57" s="1339"/>
      <c r="J57" s="1339"/>
      <c r="K57" s="1339"/>
      <c r="L57" s="1340"/>
      <c r="O57" s="1291"/>
    </row>
    <row r="58" spans="2:15" ht="16.5" customHeight="1">
      <c r="B58" s="1286"/>
      <c r="C58" s="1275"/>
      <c r="D58" s="1290" t="s">
        <v>2614</v>
      </c>
      <c r="E58" s="1290"/>
      <c r="F58" s="1290"/>
      <c r="G58" s="1338"/>
      <c r="H58" s="1339"/>
      <c r="I58" s="1339"/>
      <c r="J58" s="1339"/>
      <c r="K58" s="1339"/>
      <c r="L58" s="1340"/>
      <c r="O58" s="1291"/>
    </row>
    <row r="59" spans="2:15" ht="16.5" customHeight="1" thickBot="1">
      <c r="B59" s="1287"/>
      <c r="C59" s="1281"/>
      <c r="D59" s="1342" t="s">
        <v>2655</v>
      </c>
      <c r="E59" s="1342"/>
      <c r="F59" s="1342"/>
      <c r="G59" s="1341"/>
      <c r="H59" s="1294"/>
      <c r="I59" s="1294"/>
      <c r="J59" s="1294"/>
      <c r="K59" s="1294"/>
      <c r="L59" s="1295"/>
      <c r="O59" s="1291"/>
    </row>
    <row r="60" spans="2:15" ht="16.5" customHeight="1">
      <c r="B60" s="823"/>
      <c r="C60" s="848"/>
      <c r="D60" s="849"/>
      <c r="E60" s="849"/>
      <c r="F60" s="841"/>
      <c r="G60" s="841"/>
      <c r="H60" s="841"/>
      <c r="I60" s="841"/>
      <c r="J60" s="841"/>
      <c r="K60" s="841"/>
      <c r="L60" s="841"/>
    </row>
    <row r="61" spans="2:15" ht="25.5" customHeight="1">
      <c r="B61" s="851"/>
    </row>
    <row r="62" spans="2:15" ht="20.25" customHeight="1" thickBot="1">
      <c r="B62" s="852" t="s">
        <v>2612</v>
      </c>
      <c r="C62" s="821"/>
      <c r="D62" s="821"/>
      <c r="E62" s="821"/>
      <c r="F62" s="821"/>
      <c r="G62" s="821"/>
      <c r="H62" s="821"/>
      <c r="I62" s="821"/>
      <c r="J62" s="821"/>
      <c r="K62" s="821"/>
      <c r="L62"/>
    </row>
    <row r="63" spans="2:15" ht="18.95" customHeight="1" thickBot="1">
      <c r="B63" s="1352" t="s">
        <v>2898</v>
      </c>
      <c r="C63" s="1353"/>
      <c r="D63" s="1353"/>
      <c r="E63" s="1353"/>
      <c r="F63" s="1353"/>
      <c r="G63" s="1353"/>
      <c r="H63" s="1353"/>
      <c r="I63" s="1353"/>
      <c r="J63" s="1353"/>
      <c r="K63" s="1354">
        <f>LEN(C64)</f>
        <v>0</v>
      </c>
      <c r="L63" s="1355"/>
      <c r="O63" s="1291" t="s">
        <v>2897</v>
      </c>
    </row>
    <row r="64" spans="2:15" ht="97.5" customHeight="1">
      <c r="B64" s="1344" t="s">
        <v>2789</v>
      </c>
      <c r="C64" s="1346"/>
      <c r="D64" s="1346"/>
      <c r="E64" s="1346"/>
      <c r="F64" s="1346"/>
      <c r="G64" s="1346"/>
      <c r="H64" s="1346"/>
      <c r="I64" s="1346"/>
      <c r="J64" s="1346"/>
      <c r="K64" s="1346"/>
      <c r="L64" s="1347"/>
      <c r="O64" s="1291"/>
    </row>
    <row r="65" spans="2:15" ht="97.5" customHeight="1" thickBot="1">
      <c r="B65" s="1345"/>
      <c r="C65" s="1348"/>
      <c r="D65" s="1348"/>
      <c r="E65" s="1348"/>
      <c r="F65" s="1348"/>
      <c r="G65" s="1348"/>
      <c r="H65" s="1348"/>
      <c r="I65" s="1348"/>
      <c r="J65" s="1348"/>
      <c r="K65" s="1348"/>
      <c r="L65" s="1349"/>
      <c r="O65" s="1291"/>
    </row>
    <row r="66" spans="2:15" ht="30" customHeight="1">
      <c r="B66" s="853"/>
    </row>
    <row r="67" spans="2:15" ht="20.25" customHeight="1" thickBot="1">
      <c r="B67" s="854" t="s">
        <v>2611</v>
      </c>
      <c r="C67" s="855"/>
      <c r="D67" s="855"/>
      <c r="E67" s="855"/>
      <c r="F67" s="855"/>
      <c r="G67" s="855"/>
      <c r="H67" s="855"/>
      <c r="I67" s="855"/>
      <c r="J67" s="855"/>
      <c r="K67" s="855"/>
      <c r="L67" s="855"/>
    </row>
    <row r="68" spans="2:15" ht="20.25" customHeight="1" thickBot="1">
      <c r="B68" s="1350" t="s">
        <v>2610</v>
      </c>
      <c r="C68" s="1351"/>
      <c r="D68" s="1351"/>
      <c r="E68" s="1351"/>
      <c r="F68" s="1351"/>
      <c r="G68" s="1351"/>
      <c r="H68" s="1351"/>
      <c r="I68" s="1351"/>
      <c r="J68" s="1351"/>
      <c r="K68" s="1351"/>
      <c r="L68" s="526"/>
      <c r="O68" s="1291" t="s">
        <v>2986</v>
      </c>
    </row>
    <row r="69" spans="2:15" ht="20.25" customHeight="1">
      <c r="B69" s="856" t="s">
        <v>2658</v>
      </c>
      <c r="C69" s="857"/>
      <c r="D69" s="857"/>
      <c r="E69" s="857"/>
      <c r="F69" s="857"/>
      <c r="G69" s="857"/>
      <c r="H69" s="857"/>
      <c r="I69" s="857"/>
      <c r="J69" s="857"/>
      <c r="K69" s="857"/>
      <c r="L69" s="527"/>
      <c r="O69" s="1291"/>
    </row>
    <row r="70" spans="2:15" ht="11.25" customHeight="1">
      <c r="B70" s="858"/>
      <c r="C70" s="857"/>
      <c r="D70" s="857"/>
      <c r="E70" s="857"/>
      <c r="F70" s="857"/>
      <c r="G70" s="857"/>
      <c r="H70" s="857"/>
      <c r="I70" s="857"/>
      <c r="J70" s="857"/>
      <c r="K70" s="857"/>
      <c r="L70" s="524"/>
      <c r="O70" s="1291"/>
    </row>
    <row r="71" spans="2:15" ht="36" customHeight="1">
      <c r="B71" s="859"/>
      <c r="C71" s="1366" t="s">
        <v>2659</v>
      </c>
      <c r="D71" s="1366" t="s">
        <v>2662</v>
      </c>
      <c r="E71" s="1366"/>
      <c r="F71" s="1366"/>
      <c r="G71" s="1362"/>
      <c r="H71" s="1362"/>
      <c r="I71" s="860" t="s">
        <v>2605</v>
      </c>
      <c r="J71" s="857"/>
      <c r="K71" s="857"/>
      <c r="L71" s="528"/>
      <c r="O71" s="1291"/>
    </row>
    <row r="72" spans="2:15" ht="36" customHeight="1">
      <c r="B72" s="859"/>
      <c r="C72" s="1366"/>
      <c r="D72" s="1366" t="s">
        <v>2661</v>
      </c>
      <c r="E72" s="1366"/>
      <c r="F72" s="1366"/>
      <c r="G72" s="1362"/>
      <c r="H72" s="1362"/>
      <c r="I72" s="860" t="s">
        <v>2605</v>
      </c>
      <c r="J72" s="857"/>
      <c r="K72" s="857"/>
      <c r="L72" s="528"/>
      <c r="O72" s="1291"/>
    </row>
    <row r="73" spans="2:15" ht="18.75" customHeight="1">
      <c r="B73" s="859"/>
      <c r="C73" s="525"/>
      <c r="D73" s="525"/>
      <c r="E73" s="525"/>
      <c r="F73" s="525"/>
      <c r="G73" s="525"/>
      <c r="H73" s="525"/>
      <c r="I73" s="525"/>
      <c r="J73" s="857"/>
      <c r="K73" s="857"/>
      <c r="L73" s="528"/>
      <c r="O73" s="1291"/>
    </row>
    <row r="74" spans="2:15" ht="36" customHeight="1">
      <c r="B74" s="859"/>
      <c r="C74" s="1363" t="s">
        <v>2758</v>
      </c>
      <c r="D74" s="1364" t="s">
        <v>2609</v>
      </c>
      <c r="E74" s="1364"/>
      <c r="F74" s="1364"/>
      <c r="G74" s="1365"/>
      <c r="H74" s="1365"/>
      <c r="I74" s="860" t="s">
        <v>2660</v>
      </c>
      <c r="J74" s="857"/>
      <c r="K74" s="857"/>
      <c r="L74" s="528"/>
      <c r="O74" s="1291"/>
    </row>
    <row r="75" spans="2:15" ht="36" customHeight="1">
      <c r="B75" s="859"/>
      <c r="C75" s="1364"/>
      <c r="D75" s="1364" t="s">
        <v>2608</v>
      </c>
      <c r="E75" s="1364"/>
      <c r="F75" s="1364"/>
      <c r="G75" s="1365"/>
      <c r="H75" s="1365"/>
      <c r="I75" s="860" t="s">
        <v>2607</v>
      </c>
      <c r="J75" s="857"/>
      <c r="K75" s="857"/>
      <c r="L75" s="528"/>
      <c r="O75" s="1291"/>
    </row>
    <row r="76" spans="2:15" ht="36" customHeight="1">
      <c r="B76" s="859"/>
      <c r="C76" s="1364"/>
      <c r="D76" s="1364" t="s">
        <v>2606</v>
      </c>
      <c r="E76" s="1364"/>
      <c r="F76" s="1364"/>
      <c r="G76" s="1365"/>
      <c r="H76" s="1365"/>
      <c r="I76" s="860" t="s">
        <v>2605</v>
      </c>
      <c r="J76" s="857"/>
      <c r="K76" s="857"/>
      <c r="L76" s="528"/>
      <c r="O76" s="1291"/>
    </row>
    <row r="77" spans="2:15" ht="24.75" customHeight="1">
      <c r="B77" s="529"/>
      <c r="C77" s="525"/>
      <c r="D77" s="525"/>
      <c r="E77" s="525"/>
      <c r="F77" s="525"/>
      <c r="G77" s="525"/>
      <c r="H77" s="525"/>
      <c r="I77" s="525"/>
      <c r="J77" s="525"/>
      <c r="K77" s="525"/>
      <c r="L77" s="528"/>
    </row>
    <row r="78" spans="2:15" ht="24.75" customHeight="1">
      <c r="B78" s="897" t="s">
        <v>2665</v>
      </c>
      <c r="C78" s="898"/>
      <c r="D78" s="898"/>
      <c r="E78" s="898"/>
      <c r="F78" s="898"/>
      <c r="G78" s="898"/>
      <c r="H78" s="898"/>
      <c r="I78" s="898"/>
      <c r="J78" s="1367">
        <f>LEN(C79)</f>
        <v>0</v>
      </c>
      <c r="K78" s="1367"/>
      <c r="L78" s="524"/>
    </row>
    <row r="79" spans="2:15" ht="67.5" customHeight="1">
      <c r="B79" s="1343" t="s">
        <v>2790</v>
      </c>
      <c r="C79" s="1305"/>
      <c r="D79" s="1305"/>
      <c r="E79" s="1305"/>
      <c r="F79" s="1305"/>
      <c r="G79" s="1305"/>
      <c r="H79" s="1305"/>
      <c r="I79" s="1305"/>
      <c r="J79" s="1305"/>
      <c r="K79" s="1305"/>
      <c r="L79" s="524"/>
      <c r="O79" s="1291" t="s">
        <v>2964</v>
      </c>
    </row>
    <row r="80" spans="2:15" ht="67.5" customHeight="1">
      <c r="B80" s="1343"/>
      <c r="C80" s="1305"/>
      <c r="D80" s="1305"/>
      <c r="E80" s="1305"/>
      <c r="F80" s="1305"/>
      <c r="G80" s="1305"/>
      <c r="H80" s="1305"/>
      <c r="I80" s="1305"/>
      <c r="J80" s="1305"/>
      <c r="K80" s="1305"/>
      <c r="L80" s="524"/>
      <c r="O80" s="1291"/>
    </row>
    <row r="81" spans="2:15" ht="18.75" customHeight="1">
      <c r="B81" s="534"/>
      <c r="C81" s="861"/>
      <c r="D81" s="861"/>
      <c r="E81" s="861"/>
      <c r="F81" s="861"/>
      <c r="G81" s="861"/>
      <c r="H81" s="861"/>
      <c r="I81" s="861"/>
      <c r="J81" s="861"/>
      <c r="K81" s="861"/>
      <c r="L81" s="524"/>
    </row>
    <row r="82" spans="2:15" ht="18.75">
      <c r="B82" s="1356" t="s">
        <v>2899</v>
      </c>
      <c r="C82" s="1357"/>
      <c r="D82" s="1357"/>
      <c r="E82" s="1357"/>
      <c r="F82" s="1357"/>
      <c r="G82" s="1357"/>
      <c r="H82" s="1357"/>
      <c r="I82" s="1357"/>
      <c r="J82" s="1357"/>
      <c r="K82" s="1357"/>
      <c r="L82" s="1358"/>
      <c r="O82" s="1291"/>
    </row>
    <row r="83" spans="2:15" ht="59.25" customHeight="1">
      <c r="B83" s="862"/>
      <c r="C83" s="1359" t="s">
        <v>2666</v>
      </c>
      <c r="D83" s="1360"/>
      <c r="E83" s="1360"/>
      <c r="F83" s="1360"/>
      <c r="G83" s="1360"/>
      <c r="H83" s="1360"/>
      <c r="I83" s="1360"/>
      <c r="J83" s="1361"/>
      <c r="K83" s="863"/>
      <c r="L83" s="864"/>
      <c r="O83" s="1291"/>
    </row>
    <row r="84" spans="2:15" ht="18.75">
      <c r="B84" s="865"/>
      <c r="C84" s="525"/>
      <c r="D84" s="525"/>
      <c r="E84" s="525"/>
      <c r="F84" s="525"/>
      <c r="G84" s="525"/>
      <c r="H84" s="525"/>
      <c r="I84" s="525"/>
      <c r="J84" s="525"/>
      <c r="K84" s="525"/>
      <c r="L84" s="528"/>
      <c r="N84"/>
      <c r="O84"/>
    </row>
    <row r="85" spans="2:15" ht="18.75" customHeight="1">
      <c r="B85" s="899" t="s">
        <v>2963</v>
      </c>
      <c r="C85" s="900"/>
      <c r="D85" s="900"/>
      <c r="E85" s="900"/>
      <c r="F85" s="900"/>
      <c r="G85" s="900"/>
      <c r="H85" s="900"/>
      <c r="I85" s="900"/>
      <c r="J85" s="1376">
        <f>LEN(C86)</f>
        <v>0</v>
      </c>
      <c r="K85" s="1376"/>
      <c r="L85" s="901"/>
      <c r="O85" s="1291" t="s">
        <v>2965</v>
      </c>
    </row>
    <row r="86" spans="2:15" ht="68.25" customHeight="1">
      <c r="B86" s="1343" t="s">
        <v>2791</v>
      </c>
      <c r="C86" s="1305"/>
      <c r="D86" s="1375"/>
      <c r="E86" s="1375"/>
      <c r="F86" s="1375"/>
      <c r="G86" s="1375"/>
      <c r="H86" s="1375"/>
      <c r="I86" s="1375"/>
      <c r="J86" s="1375"/>
      <c r="K86" s="1375"/>
      <c r="L86" s="528"/>
      <c r="O86" s="1291"/>
    </row>
    <row r="87" spans="2:15" ht="68.25" customHeight="1">
      <c r="B87" s="1343"/>
      <c r="C87" s="1375"/>
      <c r="D87" s="1375"/>
      <c r="E87" s="1375"/>
      <c r="F87" s="1375"/>
      <c r="G87" s="1375"/>
      <c r="H87" s="1375"/>
      <c r="I87" s="1375"/>
      <c r="J87" s="1375"/>
      <c r="K87" s="1375"/>
      <c r="L87" s="528"/>
      <c r="O87" s="1291"/>
    </row>
    <row r="88" spans="2:15">
      <c r="B88" s="529"/>
      <c r="C88" s="866"/>
      <c r="D88" s="866"/>
      <c r="E88" s="866"/>
      <c r="F88" s="866"/>
      <c r="G88" s="866"/>
      <c r="H88" s="866"/>
      <c r="I88" s="866"/>
      <c r="J88" s="866"/>
      <c r="K88" s="866"/>
      <c r="L88" s="528"/>
    </row>
    <row r="89" spans="2:15" ht="18.75" customHeight="1">
      <c r="B89" s="899" t="s">
        <v>2962</v>
      </c>
      <c r="C89" s="908"/>
      <c r="D89" s="908"/>
      <c r="E89" s="908"/>
      <c r="F89" s="908"/>
      <c r="G89" s="908"/>
      <c r="H89" s="908"/>
      <c r="I89" s="908"/>
      <c r="J89" s="1376">
        <f>LEN(C90)</f>
        <v>0</v>
      </c>
      <c r="K89" s="1376"/>
      <c r="L89" s="901"/>
      <c r="O89" s="1291" t="s">
        <v>2987</v>
      </c>
    </row>
    <row r="90" spans="2:15" ht="73.5" customHeight="1">
      <c r="B90" s="1343" t="s">
        <v>2792</v>
      </c>
      <c r="C90" s="1305"/>
      <c r="D90" s="1375"/>
      <c r="E90" s="1375"/>
      <c r="F90" s="1375"/>
      <c r="G90" s="1375"/>
      <c r="H90" s="1375"/>
      <c r="I90" s="1375"/>
      <c r="J90" s="1375"/>
      <c r="K90" s="1375"/>
      <c r="L90" s="528"/>
      <c r="O90" s="1291"/>
    </row>
    <row r="91" spans="2:15" ht="73.5" customHeight="1">
      <c r="B91" s="1343"/>
      <c r="C91" s="1375"/>
      <c r="D91" s="1375"/>
      <c r="E91" s="1375"/>
      <c r="F91" s="1375"/>
      <c r="G91" s="1375"/>
      <c r="H91" s="1375"/>
      <c r="I91" s="1375"/>
      <c r="J91" s="1375"/>
      <c r="K91" s="1375"/>
      <c r="L91" s="528"/>
      <c r="O91" s="1291"/>
    </row>
    <row r="92" spans="2:15" ht="24.75" thickBot="1">
      <c r="B92" s="530"/>
      <c r="C92" s="867"/>
      <c r="D92" s="867"/>
      <c r="E92" s="867"/>
      <c r="F92" s="867"/>
      <c r="G92" s="867"/>
      <c r="H92" s="867"/>
      <c r="I92" s="867"/>
      <c r="J92" s="531"/>
      <c r="K92" s="531"/>
      <c r="L92" s="532"/>
    </row>
    <row r="93" spans="2:15" ht="33.75" customHeight="1" thickBot="1">
      <c r="B93" s="1235" t="s">
        <v>2784</v>
      </c>
      <c r="C93" s="1368"/>
      <c r="D93" s="1368"/>
      <c r="E93" s="1368"/>
      <c r="F93" s="1368"/>
      <c r="G93" s="1368"/>
      <c r="H93" s="1368"/>
      <c r="I93" s="1368"/>
      <c r="J93" s="1368"/>
      <c r="K93" s="1368"/>
      <c r="L93" s="1369"/>
      <c r="O93" s="1291"/>
    </row>
    <row r="94" spans="2:15" ht="28.5" customHeight="1">
      <c r="B94" s="1370" t="s">
        <v>2778</v>
      </c>
      <c r="C94" s="1313"/>
      <c r="D94" s="1313"/>
      <c r="E94" s="1313"/>
      <c r="F94" s="1313"/>
      <c r="G94" s="1313"/>
      <c r="H94" s="1313"/>
      <c r="I94" s="1313"/>
      <c r="J94" s="1313"/>
      <c r="K94" s="1313"/>
      <c r="L94" s="1371"/>
      <c r="O94" s="1291"/>
    </row>
    <row r="95" spans="2:15" ht="36" customHeight="1">
      <c r="B95" s="868"/>
      <c r="C95" s="1372" t="s">
        <v>2668</v>
      </c>
      <c r="D95" s="1373"/>
      <c r="E95" s="1373"/>
      <c r="F95" s="1373"/>
      <c r="G95" s="1373"/>
      <c r="H95" s="1373"/>
      <c r="I95" s="1373"/>
      <c r="J95" s="1374"/>
      <c r="K95" s="869"/>
      <c r="L95" s="864"/>
      <c r="O95" s="1291"/>
    </row>
    <row r="96" spans="2:15" ht="36" customHeight="1">
      <c r="B96" s="868"/>
      <c r="C96" s="1372" t="s">
        <v>2667</v>
      </c>
      <c r="D96" s="1373"/>
      <c r="E96" s="1373"/>
      <c r="F96" s="1373"/>
      <c r="G96" s="1373"/>
      <c r="H96" s="1373"/>
      <c r="I96" s="1373"/>
      <c r="J96" s="1374"/>
      <c r="K96" s="869"/>
      <c r="L96" s="864"/>
      <c r="O96" s="1291"/>
    </row>
    <row r="97" spans="2:18" ht="36" customHeight="1">
      <c r="B97" s="868"/>
      <c r="C97" s="870" t="s">
        <v>2669</v>
      </c>
      <c r="D97" s="1372"/>
      <c r="E97" s="1373"/>
      <c r="F97" s="1373"/>
      <c r="G97" s="1373"/>
      <c r="H97" s="1373"/>
      <c r="I97" s="1373"/>
      <c r="J97" s="1374"/>
      <c r="K97" s="869"/>
      <c r="L97" s="864"/>
      <c r="O97" s="1291"/>
    </row>
    <row r="98" spans="2:18" ht="10.5" customHeight="1" thickBot="1">
      <c r="B98" s="871"/>
      <c r="C98" s="872"/>
      <c r="D98" s="872"/>
      <c r="E98" s="872"/>
      <c r="F98" s="872"/>
      <c r="G98" s="872"/>
      <c r="H98" s="872"/>
      <c r="I98" s="531"/>
      <c r="J98" s="531"/>
      <c r="K98" s="531"/>
      <c r="L98" s="532"/>
      <c r="N98"/>
      <c r="O98"/>
    </row>
    <row r="99" spans="2:18" s="933" customFormat="1" ht="19.5" thickBot="1">
      <c r="B99" s="1235" t="s">
        <v>2908</v>
      </c>
      <c r="C99" s="1236"/>
      <c r="D99" s="1236"/>
      <c r="E99" s="1236"/>
      <c r="F99" s="1236"/>
      <c r="G99" s="1236"/>
      <c r="H99" s="1236"/>
      <c r="I99" s="1236"/>
      <c r="J99" s="1236"/>
      <c r="K99" s="1236"/>
      <c r="L99" s="1237"/>
      <c r="N99"/>
      <c r="O99"/>
    </row>
    <row r="100" spans="2:18" s="933" customFormat="1" ht="10.5" customHeight="1">
      <c r="B100" s="534"/>
      <c r="C100"/>
      <c r="D100"/>
      <c r="E100"/>
      <c r="F100"/>
      <c r="G100"/>
      <c r="H100"/>
      <c r="I100"/>
      <c r="J100"/>
      <c r="K100"/>
      <c r="L100" s="527"/>
      <c r="N100"/>
      <c r="O100"/>
    </row>
    <row r="101" spans="2:18" s="933" customFormat="1" ht="57" customHeight="1">
      <c r="B101" s="873" t="s">
        <v>2793</v>
      </c>
      <c r="C101" s="1238" t="s">
        <v>2909</v>
      </c>
      <c r="D101" s="1239"/>
      <c r="E101" s="1239"/>
      <c r="F101" s="1239"/>
      <c r="G101" s="1239"/>
      <c r="H101" s="1239"/>
      <c r="I101" s="1239"/>
      <c r="J101" s="1240"/>
      <c r="K101" s="953"/>
      <c r="L101" s="864"/>
      <c r="N101"/>
      <c r="O101"/>
    </row>
    <row r="102" spans="2:18" s="933" customFormat="1" ht="10.5" customHeight="1" thickBot="1">
      <c r="B102" s="865"/>
      <c r="C102" s="952"/>
      <c r="D102" s="952"/>
      <c r="E102" s="952"/>
      <c r="F102" s="952"/>
      <c r="G102" s="952"/>
      <c r="H102" s="952"/>
      <c r="I102" s="947"/>
      <c r="J102" s="947"/>
      <c r="K102" s="947"/>
      <c r="L102" s="524"/>
      <c r="N102"/>
      <c r="O102"/>
    </row>
    <row r="103" spans="2:18" ht="26.25" customHeight="1" thickBot="1">
      <c r="B103" s="1379" t="s">
        <v>2984</v>
      </c>
      <c r="C103" s="1380"/>
      <c r="D103" s="1380"/>
      <c r="E103" s="1380"/>
      <c r="F103" s="1380"/>
      <c r="G103" s="1380"/>
      <c r="H103" s="1380"/>
      <c r="I103" s="1380"/>
      <c r="J103" s="1380"/>
      <c r="K103" s="1380"/>
      <c r="L103" s="1381"/>
      <c r="O103" s="1291"/>
    </row>
    <row r="104" spans="2:18" ht="10.5" customHeight="1">
      <c r="B104" s="1382"/>
      <c r="C104" s="1383"/>
      <c r="D104" s="1383"/>
      <c r="E104" s="1383"/>
      <c r="F104" s="1383"/>
      <c r="G104" s="1383"/>
      <c r="H104" s="1383"/>
      <c r="I104" s="1383"/>
      <c r="J104" s="1383"/>
      <c r="K104" s="1383"/>
      <c r="L104" s="1384"/>
      <c r="O104" s="1291"/>
    </row>
    <row r="105" spans="2:18" ht="26.25" customHeight="1">
      <c r="B105" s="873" t="s">
        <v>2910</v>
      </c>
      <c r="C105" s="1385"/>
      <c r="D105" s="1385"/>
      <c r="E105" s="1385"/>
      <c r="F105" s="1385"/>
      <c r="G105" s="1385"/>
      <c r="H105" s="1385"/>
      <c r="I105" s="1385"/>
      <c r="J105" s="1385"/>
      <c r="K105" s="1385"/>
      <c r="L105" s="874"/>
      <c r="O105" s="1291"/>
      <c r="Q105" s="822" t="s">
        <v>2794</v>
      </c>
      <c r="R105" s="822" t="s">
        <v>2670</v>
      </c>
    </row>
    <row r="106" spans="2:18" ht="10.5" customHeight="1" thickBot="1">
      <c r="B106" s="1257"/>
      <c r="C106" s="1258"/>
      <c r="D106" s="1258"/>
      <c r="E106" s="1258"/>
      <c r="F106" s="1258"/>
      <c r="G106" s="1258"/>
      <c r="H106" s="1258"/>
      <c r="I106" s="1258"/>
      <c r="J106" s="1258"/>
      <c r="K106" s="1258"/>
      <c r="L106" s="1268"/>
    </row>
    <row r="107" spans="2:18" ht="30" customHeight="1">
      <c r="B107" s="851"/>
    </row>
    <row r="108" spans="2:18" ht="24" customHeight="1" thickBot="1">
      <c r="B108" s="854" t="s">
        <v>2604</v>
      </c>
      <c r="C108" s="854"/>
      <c r="D108" s="854"/>
      <c r="E108" s="854"/>
      <c r="F108" s="854"/>
      <c r="G108" s="854"/>
      <c r="H108" s="854"/>
      <c r="I108" s="854"/>
      <c r="J108" s="854"/>
      <c r="K108" s="854"/>
      <c r="L108" s="854"/>
    </row>
    <row r="109" spans="2:18" ht="18.75" customHeight="1" thickBot="1">
      <c r="B109" s="1386" t="s">
        <v>2603</v>
      </c>
      <c r="C109" s="1387"/>
      <c r="D109" s="1387"/>
      <c r="E109" s="1387"/>
      <c r="F109" s="1387"/>
      <c r="G109" s="1387"/>
      <c r="H109" s="1387"/>
      <c r="I109" s="1387"/>
      <c r="J109" s="1387"/>
      <c r="K109" s="1387"/>
      <c r="L109" s="526"/>
      <c r="O109" s="1291"/>
    </row>
    <row r="110" spans="2:18" ht="19.5" customHeight="1">
      <c r="B110" s="1356" t="s">
        <v>2900</v>
      </c>
      <c r="C110" s="1388"/>
      <c r="D110" s="1388"/>
      <c r="E110" s="1388"/>
      <c r="F110" s="1388"/>
      <c r="G110" s="1388"/>
      <c r="H110" s="1388"/>
      <c r="I110" s="1388"/>
      <c r="J110" s="1388"/>
      <c r="K110" s="1388"/>
      <c r="L110" s="1389"/>
      <c r="O110" s="1291"/>
    </row>
    <row r="111" spans="2:18" ht="9.75" customHeight="1">
      <c r="B111" s="875"/>
      <c r="C111" s="876"/>
      <c r="D111" s="876"/>
      <c r="E111" s="876"/>
      <c r="F111" s="876"/>
      <c r="G111" s="876"/>
      <c r="H111" s="876"/>
      <c r="I111" s="876"/>
      <c r="J111" s="876"/>
      <c r="K111" s="876"/>
      <c r="L111" s="524"/>
      <c r="O111" s="1291"/>
    </row>
    <row r="112" spans="2:18" ht="19.5" customHeight="1">
      <c r="B112" s="1390" t="s">
        <v>2785</v>
      </c>
      <c r="C112" s="1391"/>
      <c r="D112" s="1391"/>
      <c r="E112" s="1391"/>
      <c r="F112" s="1391"/>
      <c r="G112" s="1391"/>
      <c r="H112" s="1391"/>
      <c r="I112" s="1391"/>
      <c r="J112" s="1391"/>
      <c r="K112" s="1391"/>
      <c r="L112" s="1392"/>
      <c r="O112" s="1291"/>
    </row>
    <row r="113" spans="2:15" ht="117.75" customHeight="1">
      <c r="B113" s="865"/>
      <c r="C113" s="1385" t="s">
        <v>2671</v>
      </c>
      <c r="D113" s="1385"/>
      <c r="E113" s="1385"/>
      <c r="F113" s="1385"/>
      <c r="G113" s="1385"/>
      <c r="H113" s="1385"/>
      <c r="I113" s="1385"/>
      <c r="J113" s="1385"/>
      <c r="K113" s="877"/>
      <c r="L113" s="864"/>
      <c r="O113" s="1291"/>
    </row>
    <row r="114" spans="2:15" ht="15.75" customHeight="1" thickBot="1">
      <c r="B114" s="871"/>
      <c r="C114" s="872"/>
      <c r="D114" s="872"/>
      <c r="E114" s="872"/>
      <c r="F114" s="872"/>
      <c r="G114" s="872"/>
      <c r="H114" s="872"/>
      <c r="I114" s="531"/>
      <c r="J114" s="531"/>
      <c r="K114" s="531"/>
      <c r="L114" s="532"/>
      <c r="N114"/>
      <c r="O114"/>
    </row>
    <row r="115" spans="2:15" ht="25.5" customHeight="1" thickBot="1">
      <c r="B115" s="1393" t="s">
        <v>2959</v>
      </c>
      <c r="C115" s="1394"/>
      <c r="D115" s="1394"/>
      <c r="E115" s="1394"/>
      <c r="F115" s="1394"/>
      <c r="G115" s="1394"/>
      <c r="H115" s="1394"/>
      <c r="I115" s="1394"/>
      <c r="J115" s="1394"/>
      <c r="K115" s="1395">
        <f>LEN(C116)</f>
        <v>0</v>
      </c>
      <c r="L115" s="1396"/>
      <c r="O115" s="1291" t="s">
        <v>2961</v>
      </c>
    </row>
    <row r="116" spans="2:15" ht="66.75" customHeight="1">
      <c r="B116" s="1344" t="s">
        <v>2795</v>
      </c>
      <c r="C116" s="1346"/>
      <c r="D116" s="1346"/>
      <c r="E116" s="1346"/>
      <c r="F116" s="1346"/>
      <c r="G116" s="1346"/>
      <c r="H116" s="1346"/>
      <c r="I116" s="1346"/>
      <c r="J116" s="1346"/>
      <c r="K116" s="1346"/>
      <c r="L116" s="1347"/>
      <c r="O116" s="1291"/>
    </row>
    <row r="117" spans="2:15" ht="66.75" customHeight="1" thickBot="1">
      <c r="B117" s="1345"/>
      <c r="C117" s="1377"/>
      <c r="D117" s="1377"/>
      <c r="E117" s="1377"/>
      <c r="F117" s="1377"/>
      <c r="G117" s="1377"/>
      <c r="H117" s="1377"/>
      <c r="I117" s="1377"/>
      <c r="J117" s="1377"/>
      <c r="K117" s="1377"/>
      <c r="L117" s="1378"/>
      <c r="O117" s="1291"/>
    </row>
    <row r="118" spans="2:15" ht="19.5" customHeight="1" thickBot="1">
      <c r="B118" s="1393" t="s">
        <v>2960</v>
      </c>
      <c r="C118" s="1394"/>
      <c r="D118" s="1394"/>
      <c r="E118" s="1394"/>
      <c r="F118" s="1394"/>
      <c r="G118" s="1394"/>
      <c r="H118" s="1394"/>
      <c r="I118" s="1394"/>
      <c r="J118" s="1394"/>
      <c r="K118" s="1395">
        <f>LEN(C119)</f>
        <v>0</v>
      </c>
      <c r="L118" s="1396"/>
      <c r="O118" s="1291"/>
    </row>
    <row r="119" spans="2:15" ht="68.25" customHeight="1">
      <c r="B119" s="1344" t="s">
        <v>2796</v>
      </c>
      <c r="C119" s="1346"/>
      <c r="D119" s="1346"/>
      <c r="E119" s="1346"/>
      <c r="F119" s="1346"/>
      <c r="G119" s="1346"/>
      <c r="H119" s="1346"/>
      <c r="I119" s="1346"/>
      <c r="J119" s="1346"/>
      <c r="K119" s="1346"/>
      <c r="L119" s="1347"/>
      <c r="O119" s="1291"/>
    </row>
    <row r="120" spans="2:15" ht="68.25" customHeight="1" thickBot="1">
      <c r="B120" s="1345"/>
      <c r="C120" s="1348"/>
      <c r="D120" s="1348"/>
      <c r="E120" s="1348"/>
      <c r="F120" s="1348"/>
      <c r="G120" s="1348"/>
      <c r="H120" s="1348"/>
      <c r="I120" s="1348"/>
      <c r="J120" s="1348"/>
      <c r="K120" s="1348"/>
      <c r="L120" s="1349"/>
      <c r="O120" s="1291"/>
    </row>
    <row r="121" spans="2:15" ht="30.75" customHeight="1">
      <c r="B121" s="851"/>
    </row>
    <row r="122" spans="2:15" ht="20.25" customHeight="1" thickBot="1">
      <c r="B122" s="854" t="s">
        <v>2602</v>
      </c>
      <c r="C122" s="854"/>
      <c r="D122" s="854"/>
      <c r="E122" s="854"/>
      <c r="F122" s="854"/>
      <c r="G122" s="854"/>
      <c r="H122" s="854"/>
      <c r="I122" s="854"/>
      <c r="J122" s="854"/>
      <c r="K122" s="854"/>
      <c r="L122" s="854"/>
    </row>
    <row r="123" spans="2:15" ht="17.45" customHeight="1" thickBot="1">
      <c r="B123" s="1352" t="s">
        <v>2901</v>
      </c>
      <c r="C123" s="1353"/>
      <c r="D123" s="1353"/>
      <c r="E123" s="1353"/>
      <c r="F123" s="1353"/>
      <c r="G123" s="1353"/>
      <c r="H123" s="1353"/>
      <c r="I123" s="1353"/>
      <c r="J123" s="1353"/>
      <c r="K123" s="1395">
        <f>LEN(C124)</f>
        <v>0</v>
      </c>
      <c r="L123" s="1396"/>
      <c r="O123" s="1291" t="s">
        <v>2902</v>
      </c>
    </row>
    <row r="124" spans="2:15" ht="71.25" customHeight="1">
      <c r="B124" s="1344" t="s">
        <v>2797</v>
      </c>
      <c r="C124" s="1346"/>
      <c r="D124" s="1346"/>
      <c r="E124" s="1346"/>
      <c r="F124" s="1346"/>
      <c r="G124" s="1346"/>
      <c r="H124" s="1346"/>
      <c r="I124" s="1346"/>
      <c r="J124" s="1346"/>
      <c r="K124" s="1346"/>
      <c r="L124" s="1347"/>
      <c r="O124" s="1291"/>
    </row>
    <row r="125" spans="2:15" ht="71.25" customHeight="1" thickBot="1">
      <c r="B125" s="1345"/>
      <c r="C125" s="1348"/>
      <c r="D125" s="1348"/>
      <c r="E125" s="1348"/>
      <c r="F125" s="1348"/>
      <c r="G125" s="1348"/>
      <c r="H125" s="1348"/>
      <c r="I125" s="1348"/>
      <c r="J125" s="1348"/>
      <c r="K125" s="1348"/>
      <c r="L125" s="1349"/>
      <c r="O125" s="1291"/>
    </row>
    <row r="126" spans="2:15" s="933" customFormat="1">
      <c r="B126" s="950"/>
      <c r="C126" s="951"/>
      <c r="D126" s="951"/>
      <c r="E126" s="951"/>
      <c r="F126" s="951"/>
      <c r="G126" s="951"/>
      <c r="H126" s="951"/>
      <c r="I126" s="951"/>
      <c r="J126" s="951"/>
      <c r="K126" s="951"/>
      <c r="L126" s="951"/>
      <c r="O126" s="934"/>
    </row>
    <row r="127" spans="2:15" ht="24" customHeight="1" thickBot="1">
      <c r="B127" s="854" t="s">
        <v>2672</v>
      </c>
      <c r="C127" s="854"/>
      <c r="D127" s="854"/>
      <c r="E127" s="854"/>
      <c r="F127" s="854"/>
      <c r="G127" s="854"/>
      <c r="H127" s="854"/>
      <c r="I127" s="854"/>
      <c r="J127" s="854"/>
      <c r="K127" s="854"/>
      <c r="L127" s="854"/>
    </row>
    <row r="128" spans="2:15" ht="18.75" customHeight="1" thickBot="1">
      <c r="B128" s="1393" t="s">
        <v>2673</v>
      </c>
      <c r="C128" s="1387"/>
      <c r="D128" s="1387"/>
      <c r="E128" s="1387"/>
      <c r="F128" s="1387"/>
      <c r="G128" s="1387"/>
      <c r="H128" s="1387"/>
      <c r="I128" s="1387"/>
      <c r="J128" s="1387"/>
      <c r="K128" s="1387"/>
      <c r="L128" s="526"/>
      <c r="O128" s="1291"/>
    </row>
    <row r="129" spans="2:19" ht="10.5" customHeight="1">
      <c r="B129" s="534"/>
      <c r="C129"/>
      <c r="D129"/>
      <c r="E129"/>
      <c r="F129"/>
      <c r="G129"/>
      <c r="H129"/>
      <c r="I129"/>
      <c r="J129"/>
      <c r="K129"/>
      <c r="L129" s="527"/>
      <c r="N129"/>
      <c r="O129" s="1291"/>
    </row>
    <row r="130" spans="2:19" ht="18.75">
      <c r="B130" s="1356" t="s">
        <v>2674</v>
      </c>
      <c r="C130" s="1388"/>
      <c r="D130" s="1388"/>
      <c r="E130" s="1388"/>
      <c r="F130" s="1388"/>
      <c r="G130" s="1388"/>
      <c r="H130" s="1388"/>
      <c r="I130" s="1388"/>
      <c r="J130" s="1388"/>
      <c r="K130" s="1388"/>
      <c r="L130" s="1389"/>
      <c r="O130" s="1291"/>
    </row>
    <row r="131" spans="2:19" ht="10.5" customHeight="1" thickBot="1">
      <c r="B131" s="875"/>
      <c r="C131" s="876"/>
      <c r="D131" s="876"/>
      <c r="E131" s="876"/>
      <c r="F131" s="876"/>
      <c r="G131" s="876"/>
      <c r="H131" s="876"/>
      <c r="I131" s="876"/>
      <c r="J131" s="876"/>
      <c r="K131" s="876"/>
      <c r="L131" s="524"/>
      <c r="O131" s="1291"/>
    </row>
    <row r="132" spans="2:19" ht="19.5" customHeight="1" thickBot="1">
      <c r="B132" s="1393" t="s">
        <v>2675</v>
      </c>
      <c r="C132" s="1387"/>
      <c r="D132" s="1387"/>
      <c r="E132" s="1387"/>
      <c r="F132" s="1387"/>
      <c r="G132" s="1387"/>
      <c r="H132" s="1387"/>
      <c r="I132" s="1387"/>
      <c r="J132" s="1387"/>
      <c r="K132" s="1387"/>
      <c r="L132" s="526"/>
      <c r="O132" s="1291" t="s">
        <v>2680</v>
      </c>
    </row>
    <row r="133" spans="2:19" ht="10.5" customHeight="1">
      <c r="B133" s="534"/>
      <c r="C133"/>
      <c r="D133"/>
      <c r="E133"/>
      <c r="F133"/>
      <c r="G133"/>
      <c r="H133"/>
      <c r="I133"/>
      <c r="J133"/>
      <c r="K133"/>
      <c r="L133" s="527"/>
      <c r="N133"/>
      <c r="O133" s="1291"/>
    </row>
    <row r="134" spans="2:19" ht="18.75">
      <c r="B134" s="1356" t="s">
        <v>2676</v>
      </c>
      <c r="C134" s="1388"/>
      <c r="D134" s="1388"/>
      <c r="E134" s="1388"/>
      <c r="F134" s="1388"/>
      <c r="G134" s="1388"/>
      <c r="H134" s="1388"/>
      <c r="I134" s="1388"/>
      <c r="J134" s="1388"/>
      <c r="K134" s="1388"/>
      <c r="L134" s="1389"/>
      <c r="O134" s="1291"/>
    </row>
    <row r="135" spans="2:19" ht="10.5" customHeight="1" thickBot="1">
      <c r="B135" s="875"/>
      <c r="C135" s="876"/>
      <c r="D135" s="876"/>
      <c r="E135" s="876"/>
      <c r="F135" s="876"/>
      <c r="G135" s="876"/>
      <c r="H135" s="876"/>
      <c r="I135" s="876"/>
      <c r="J135" s="876"/>
      <c r="K135" s="876"/>
      <c r="L135" s="524"/>
      <c r="O135" s="1291"/>
    </row>
    <row r="136" spans="2:19" ht="24.75" customHeight="1" thickBot="1">
      <c r="B136" s="1393" t="s">
        <v>2677</v>
      </c>
      <c r="C136" s="1387"/>
      <c r="D136" s="1387"/>
      <c r="E136" s="1387"/>
      <c r="F136" s="1387"/>
      <c r="G136" s="1387"/>
      <c r="H136" s="1387"/>
      <c r="I136" s="1387"/>
      <c r="J136" s="1387"/>
      <c r="K136" s="1387"/>
      <c r="L136" s="526"/>
      <c r="O136" s="1291" t="s">
        <v>2679</v>
      </c>
    </row>
    <row r="137" spans="2:19" ht="10.5" customHeight="1">
      <c r="B137" s="534"/>
      <c r="C137"/>
      <c r="D137"/>
      <c r="E137"/>
      <c r="F137"/>
      <c r="G137"/>
      <c r="H137"/>
      <c r="I137"/>
      <c r="J137"/>
      <c r="K137"/>
      <c r="L137" s="527"/>
      <c r="N137"/>
      <c r="O137" s="1291"/>
    </row>
    <row r="138" spans="2:19" ht="18.75">
      <c r="B138" s="1356" t="s">
        <v>2678</v>
      </c>
      <c r="C138" s="1388"/>
      <c r="D138" s="1388"/>
      <c r="E138" s="1388"/>
      <c r="F138" s="1388"/>
      <c r="G138" s="1388"/>
      <c r="H138" s="1388"/>
      <c r="I138" s="1388"/>
      <c r="J138" s="1388"/>
      <c r="K138" s="1388"/>
      <c r="L138" s="1389"/>
      <c r="O138" s="1291"/>
    </row>
    <row r="139" spans="2:19" ht="10.5" customHeight="1" thickBot="1">
      <c r="B139" s="878"/>
      <c r="C139" s="867"/>
      <c r="D139" s="867"/>
      <c r="E139" s="867"/>
      <c r="F139" s="867"/>
      <c r="G139" s="867"/>
      <c r="H139" s="867"/>
      <c r="I139" s="867"/>
      <c r="J139" s="867"/>
      <c r="K139" s="867"/>
      <c r="L139" s="532"/>
      <c r="O139" s="1291"/>
    </row>
    <row r="140" spans="2:19" ht="30" customHeight="1">
      <c r="B140" s="851"/>
    </row>
    <row r="141" spans="2:19" ht="18.75" customHeight="1" thickBot="1">
      <c r="B141" s="854" t="s">
        <v>2601</v>
      </c>
      <c r="C141" s="854"/>
      <c r="D141" s="854"/>
      <c r="E141" s="854"/>
      <c r="F141" s="854"/>
      <c r="G141" s="854"/>
      <c r="H141" s="854"/>
      <c r="I141" s="854"/>
      <c r="J141" s="854"/>
      <c r="K141" s="854"/>
      <c r="L141" s="854"/>
    </row>
    <row r="142" spans="2:19" ht="21" customHeight="1" thickBot="1">
      <c r="B142" s="1379" t="s">
        <v>2904</v>
      </c>
      <c r="C142" s="1380"/>
      <c r="D142" s="1380"/>
      <c r="E142" s="1380"/>
      <c r="F142" s="1380"/>
      <c r="G142" s="1380"/>
      <c r="H142" s="1380"/>
      <c r="I142" s="1380"/>
      <c r="J142" s="1380"/>
      <c r="K142" s="1380"/>
      <c r="L142" s="1381"/>
      <c r="O142" s="1291" t="s">
        <v>2988</v>
      </c>
    </row>
    <row r="143" spans="2:19" ht="10.5" customHeight="1">
      <c r="B143" s="1382"/>
      <c r="C143" s="1383"/>
      <c r="D143" s="1383"/>
      <c r="E143" s="1383"/>
      <c r="F143" s="1383"/>
      <c r="G143" s="1383"/>
      <c r="H143" s="1383"/>
      <c r="I143" s="1383"/>
      <c r="J143" s="1383"/>
      <c r="K143" s="1383"/>
      <c r="L143" s="1384"/>
      <c r="O143" s="1291"/>
    </row>
    <row r="144" spans="2:19" ht="26.25" customHeight="1">
      <c r="B144" s="873" t="s">
        <v>2798</v>
      </c>
      <c r="C144" s="1372"/>
      <c r="D144" s="1373"/>
      <c r="E144" s="1373"/>
      <c r="F144" s="1373"/>
      <c r="G144" s="1373"/>
      <c r="H144" s="1373"/>
      <c r="I144" s="1373"/>
      <c r="J144" s="1373"/>
      <c r="K144" s="1374"/>
      <c r="L144" s="874"/>
      <c r="O144" s="1291"/>
      <c r="Q144" s="822" t="s">
        <v>2799</v>
      </c>
      <c r="R144" s="822" t="s">
        <v>2800</v>
      </c>
      <c r="S144" s="822" t="s">
        <v>2801</v>
      </c>
    </row>
    <row r="145" spans="2:18" ht="10.5" customHeight="1">
      <c r="B145" s="1255"/>
      <c r="C145" s="1256"/>
      <c r="D145" s="1256"/>
      <c r="E145" s="1256"/>
      <c r="F145" s="1256"/>
      <c r="G145" s="1256"/>
      <c r="H145" s="1256"/>
      <c r="I145" s="1256"/>
      <c r="J145" s="1256"/>
      <c r="K145" s="1256"/>
      <c r="L145" s="1397"/>
      <c r="O145" s="1291"/>
    </row>
    <row r="146" spans="2:18" ht="23.25" customHeight="1">
      <c r="B146" s="1398" t="s">
        <v>2980</v>
      </c>
      <c r="C146" s="1399"/>
      <c r="D146" s="1399"/>
      <c r="E146" s="1399"/>
      <c r="F146" s="1399"/>
      <c r="G146" s="1399"/>
      <c r="H146" s="1399"/>
      <c r="I146" s="1399"/>
      <c r="J146" s="1399"/>
      <c r="K146" s="1399"/>
      <c r="L146" s="1400"/>
      <c r="O146" s="1291"/>
    </row>
    <row r="147" spans="2:18" ht="60.75" customHeight="1">
      <c r="B147" s="534"/>
      <c r="C147" s="1401" t="s">
        <v>2782</v>
      </c>
      <c r="D147" s="1401"/>
      <c r="E147" s="1401"/>
      <c r="F147" s="1401"/>
      <c r="G147" s="1238"/>
      <c r="H147" s="1402"/>
      <c r="I147" s="1402"/>
      <c r="J147" s="1402"/>
      <c r="K147" s="1403"/>
      <c r="L147" s="524"/>
      <c r="O147" s="1291"/>
    </row>
    <row r="148" spans="2:18" ht="15.75" customHeight="1" thickBot="1">
      <c r="B148" s="534"/>
      <c r="C148"/>
      <c r="D148"/>
      <c r="E148"/>
      <c r="F148"/>
      <c r="G148"/>
      <c r="H148"/>
      <c r="I148"/>
      <c r="J148"/>
      <c r="K148"/>
      <c r="L148" s="532"/>
      <c r="N148"/>
    </row>
    <row r="149" spans="2:18" ht="19.5" thickBot="1">
      <c r="B149" s="1235" t="s">
        <v>2786</v>
      </c>
      <c r="C149" s="1236"/>
      <c r="D149" s="1236"/>
      <c r="E149" s="1236"/>
      <c r="F149" s="1236"/>
      <c r="G149" s="1236"/>
      <c r="H149" s="1236"/>
      <c r="I149" s="1236"/>
      <c r="J149" s="1236"/>
      <c r="K149" s="1236"/>
      <c r="L149" s="1237"/>
      <c r="O149" s="1291"/>
    </row>
    <row r="150" spans="2:18" ht="10.5" customHeight="1">
      <c r="B150" s="534"/>
      <c r="C150"/>
      <c r="D150"/>
      <c r="E150"/>
      <c r="F150"/>
      <c r="G150"/>
      <c r="H150"/>
      <c r="I150"/>
      <c r="J150"/>
      <c r="K150"/>
      <c r="L150" s="527"/>
      <c r="N150"/>
      <c r="O150" s="1291"/>
    </row>
    <row r="151" spans="2:18" ht="37.5" customHeight="1">
      <c r="B151" s="534"/>
      <c r="C151" s="1238" t="s">
        <v>2681</v>
      </c>
      <c r="D151" s="1239"/>
      <c r="E151" s="1239"/>
      <c r="F151" s="1239"/>
      <c r="G151" s="1239"/>
      <c r="H151" s="1239"/>
      <c r="I151" s="1239"/>
      <c r="J151" s="1240"/>
      <c r="K151" s="877"/>
      <c r="L151" s="864"/>
      <c r="O151" s="1291"/>
    </row>
    <row r="152" spans="2:18" ht="10.5" customHeight="1" thickBot="1">
      <c r="B152" s="534"/>
      <c r="C152"/>
      <c r="D152"/>
      <c r="E152"/>
      <c r="F152"/>
      <c r="G152"/>
      <c r="H152"/>
      <c r="I152"/>
      <c r="J152"/>
      <c r="K152"/>
      <c r="L152" s="524"/>
      <c r="N152"/>
      <c r="O152"/>
    </row>
    <row r="153" spans="2:18" ht="33" customHeight="1" thickBot="1">
      <c r="B153" s="1235" t="s">
        <v>2905</v>
      </c>
      <c r="C153" s="1236"/>
      <c r="D153" s="1236"/>
      <c r="E153" s="1236"/>
      <c r="F153" s="1236"/>
      <c r="G153" s="1236"/>
      <c r="H153" s="1236"/>
      <c r="I153" s="1236"/>
      <c r="J153" s="1236"/>
      <c r="K153" s="1236"/>
      <c r="L153" s="1237"/>
      <c r="O153" s="1291" t="s">
        <v>2802</v>
      </c>
    </row>
    <row r="154" spans="2:18" ht="10.5" customHeight="1">
      <c r="B154" s="1382"/>
      <c r="C154" s="1383"/>
      <c r="D154" s="1383"/>
      <c r="E154" s="1383"/>
      <c r="F154" s="1383"/>
      <c r="G154" s="1383"/>
      <c r="H154" s="1383"/>
      <c r="I154" s="1383"/>
      <c r="J154" s="1383"/>
      <c r="K154" s="1383"/>
      <c r="L154" s="1384"/>
      <c r="O154" s="1291"/>
    </row>
    <row r="155" spans="2:18" ht="29.25" customHeight="1">
      <c r="B155" s="873" t="s">
        <v>2803</v>
      </c>
      <c r="C155" s="1372"/>
      <c r="D155" s="1373"/>
      <c r="E155" s="1373"/>
      <c r="F155" s="1373"/>
      <c r="G155" s="1373"/>
      <c r="H155" s="1373"/>
      <c r="I155" s="1373"/>
      <c r="J155" s="1373"/>
      <c r="K155" s="1374"/>
      <c r="L155" s="874"/>
      <c r="O155" s="1291"/>
      <c r="Q155" s="822" t="s">
        <v>2804</v>
      </c>
      <c r="R155" s="822" t="s">
        <v>2805</v>
      </c>
    </row>
    <row r="156" spans="2:18" ht="10.5" customHeight="1">
      <c r="B156" s="1255"/>
      <c r="C156" s="1256"/>
      <c r="D156" s="1256"/>
      <c r="E156" s="1256"/>
      <c r="F156" s="1256"/>
      <c r="G156" s="1256"/>
      <c r="H156" s="1256"/>
      <c r="I156" s="1256"/>
      <c r="J156" s="1256"/>
      <c r="K156" s="1256"/>
      <c r="L156" s="1397"/>
      <c r="O156" s="1291"/>
    </row>
    <row r="157" spans="2:18" ht="23.25" customHeight="1">
      <c r="B157" s="1398" t="s">
        <v>2981</v>
      </c>
      <c r="C157" s="1399"/>
      <c r="D157" s="1399"/>
      <c r="E157" s="1399"/>
      <c r="F157" s="1399"/>
      <c r="G157" s="1399"/>
      <c r="H157" s="1399"/>
      <c r="I157" s="1399"/>
      <c r="J157" s="1399"/>
      <c r="K157" s="1399"/>
      <c r="L157" s="1400"/>
      <c r="O157" s="1291"/>
    </row>
    <row r="158" spans="2:18" ht="99" customHeight="1">
      <c r="B158" s="534"/>
      <c r="C158" s="1401" t="s">
        <v>2783</v>
      </c>
      <c r="D158" s="1401"/>
      <c r="E158" s="1401"/>
      <c r="F158" s="1401"/>
      <c r="G158" s="1238"/>
      <c r="H158" s="1402"/>
      <c r="I158" s="1402"/>
      <c r="J158" s="1402"/>
      <c r="K158" s="1403"/>
      <c r="L158" s="524"/>
      <c r="O158" s="1291"/>
    </row>
    <row r="159" spans="2:18" ht="10.5" customHeight="1" thickBot="1">
      <c r="B159" s="534"/>
      <c r="C159"/>
      <c r="D159"/>
      <c r="E159"/>
      <c r="F159"/>
      <c r="G159"/>
      <c r="H159"/>
      <c r="I159"/>
      <c r="J159"/>
      <c r="K159"/>
      <c r="L159" s="532"/>
      <c r="N159"/>
    </row>
    <row r="160" spans="2:18" ht="25.5" customHeight="1" thickBot="1">
      <c r="B160" s="1235" t="s">
        <v>2903</v>
      </c>
      <c r="C160" s="1236"/>
      <c r="D160" s="1236"/>
      <c r="E160" s="1236"/>
      <c r="F160" s="1236"/>
      <c r="G160" s="1236"/>
      <c r="H160" s="1236"/>
      <c r="I160" s="1236"/>
      <c r="J160" s="1236"/>
      <c r="K160" s="1236"/>
      <c r="L160" s="1237"/>
      <c r="O160" s="1291" t="s">
        <v>2958</v>
      </c>
    </row>
    <row r="161" spans="2:18" ht="10.5" customHeight="1">
      <c r="B161" s="1382"/>
      <c r="C161" s="1383"/>
      <c r="D161" s="1383"/>
      <c r="E161" s="1383"/>
      <c r="F161" s="1383"/>
      <c r="G161" s="1383"/>
      <c r="H161" s="1383"/>
      <c r="I161" s="1383"/>
      <c r="J161" s="1383"/>
      <c r="K161" s="1383"/>
      <c r="L161" s="1384"/>
      <c r="O161" s="1291"/>
    </row>
    <row r="162" spans="2:18" ht="29.25" customHeight="1">
      <c r="B162" s="873" t="s">
        <v>2806</v>
      </c>
      <c r="C162" s="1372"/>
      <c r="D162" s="1373"/>
      <c r="E162" s="1373"/>
      <c r="F162" s="1373"/>
      <c r="G162" s="1373"/>
      <c r="H162" s="1373"/>
      <c r="I162" s="1373"/>
      <c r="J162" s="1373"/>
      <c r="K162" s="1374"/>
      <c r="L162" s="874"/>
      <c r="O162" s="1291"/>
      <c r="Q162" s="822" t="s">
        <v>2807</v>
      </c>
      <c r="R162" s="822" t="s">
        <v>2805</v>
      </c>
    </row>
    <row r="163" spans="2:18" ht="10.5" customHeight="1">
      <c r="B163" s="1255"/>
      <c r="C163" s="1256"/>
      <c r="D163" s="1256"/>
      <c r="E163" s="1256"/>
      <c r="F163" s="1256"/>
      <c r="G163" s="1256"/>
      <c r="H163" s="1256"/>
      <c r="I163" s="1256"/>
      <c r="J163" s="1256"/>
      <c r="K163" s="1256"/>
      <c r="L163" s="1397"/>
      <c r="O163" s="1291"/>
    </row>
    <row r="164" spans="2:18" ht="23.25" customHeight="1">
      <c r="B164" s="1398" t="s">
        <v>2982</v>
      </c>
      <c r="C164" s="1399"/>
      <c r="D164" s="1399"/>
      <c r="E164" s="1399"/>
      <c r="F164" s="1399"/>
      <c r="G164" s="1399"/>
      <c r="H164" s="1399"/>
      <c r="I164" s="1399"/>
      <c r="J164" s="1399"/>
      <c r="K164" s="1399"/>
      <c r="L164" s="1400"/>
      <c r="O164" s="1291"/>
    </row>
    <row r="165" spans="2:18" ht="93" customHeight="1">
      <c r="B165" s="534"/>
      <c r="C165" s="1401" t="s">
        <v>2787</v>
      </c>
      <c r="D165" s="1401"/>
      <c r="E165" s="1401"/>
      <c r="F165" s="1401"/>
      <c r="G165" s="1238"/>
      <c r="H165" s="1402"/>
      <c r="I165" s="1402"/>
      <c r="J165" s="1402"/>
      <c r="K165" s="1403"/>
      <c r="L165" s="524"/>
      <c r="O165" s="1291"/>
    </row>
    <row r="166" spans="2:18" ht="10.5" customHeight="1" thickBot="1">
      <c r="B166" s="534"/>
      <c r="C166"/>
      <c r="D166"/>
      <c r="E166"/>
      <c r="F166"/>
      <c r="G166"/>
      <c r="H166"/>
      <c r="I166"/>
      <c r="J166"/>
      <c r="K166"/>
      <c r="L166" s="532"/>
      <c r="N166"/>
    </row>
    <row r="167" spans="2:18" ht="26.25" customHeight="1" thickBot="1">
      <c r="B167" s="1235" t="s">
        <v>2906</v>
      </c>
      <c r="C167" s="1236"/>
      <c r="D167" s="1236"/>
      <c r="E167" s="1236"/>
      <c r="F167" s="1236"/>
      <c r="G167" s="1236"/>
      <c r="H167" s="1236"/>
      <c r="I167" s="1236"/>
      <c r="J167" s="1236"/>
      <c r="K167" s="1236"/>
      <c r="L167" s="1237"/>
      <c r="O167" s="1291" t="s">
        <v>2808</v>
      </c>
    </row>
    <row r="168" spans="2:18" ht="10.5" customHeight="1">
      <c r="B168" s="1382"/>
      <c r="C168" s="1383"/>
      <c r="D168" s="1383"/>
      <c r="E168" s="1383"/>
      <c r="F168" s="1383"/>
      <c r="G168" s="1383"/>
      <c r="H168" s="1383"/>
      <c r="I168" s="1383"/>
      <c r="J168" s="1383"/>
      <c r="K168" s="1383"/>
      <c r="L168" s="1384"/>
      <c r="O168" s="1291"/>
    </row>
    <row r="169" spans="2:18" ht="29.25" customHeight="1">
      <c r="B169" s="873" t="s">
        <v>2809</v>
      </c>
      <c r="C169" s="1372"/>
      <c r="D169" s="1373"/>
      <c r="E169" s="1373"/>
      <c r="F169" s="1373"/>
      <c r="G169" s="1373"/>
      <c r="H169" s="1373"/>
      <c r="I169" s="1373"/>
      <c r="J169" s="1373"/>
      <c r="K169" s="1374"/>
      <c r="L169" s="874"/>
      <c r="O169" s="1291"/>
      <c r="Q169" s="822" t="s">
        <v>2907</v>
      </c>
      <c r="R169" s="822" t="s">
        <v>2810</v>
      </c>
    </row>
    <row r="170" spans="2:18" ht="10.5" customHeight="1">
      <c r="B170" s="1255"/>
      <c r="C170" s="1256"/>
      <c r="D170" s="1256"/>
      <c r="E170" s="1256"/>
      <c r="F170" s="1256"/>
      <c r="G170" s="1256"/>
      <c r="H170" s="1256"/>
      <c r="I170" s="1256"/>
      <c r="J170" s="1256"/>
      <c r="K170" s="1256"/>
      <c r="L170" s="1397"/>
      <c r="O170" s="1291"/>
    </row>
    <row r="171" spans="2:18" ht="23.25" customHeight="1">
      <c r="B171" s="1398" t="s">
        <v>2983</v>
      </c>
      <c r="C171" s="1399"/>
      <c r="D171" s="1399"/>
      <c r="E171" s="1399"/>
      <c r="F171" s="1399"/>
      <c r="G171" s="1399"/>
      <c r="H171" s="1399"/>
      <c r="I171" s="1399"/>
      <c r="J171" s="1399"/>
      <c r="K171" s="1399"/>
      <c r="L171" s="1400"/>
      <c r="O171" s="1291"/>
    </row>
    <row r="172" spans="2:18" ht="79.5" customHeight="1">
      <c r="B172" s="534"/>
      <c r="C172" s="1401" t="s">
        <v>2788</v>
      </c>
      <c r="D172" s="1401"/>
      <c r="E172" s="1401"/>
      <c r="F172" s="1401"/>
      <c r="G172" s="1238"/>
      <c r="H172" s="1402"/>
      <c r="I172" s="1402"/>
      <c r="J172" s="1402"/>
      <c r="K172" s="1403"/>
      <c r="L172" s="524"/>
      <c r="O172" s="1291"/>
    </row>
    <row r="173" spans="2:18" ht="10.5" customHeight="1" thickBot="1">
      <c r="B173" s="533"/>
      <c r="C173" s="531"/>
      <c r="D173" s="531"/>
      <c r="E173" s="531"/>
      <c r="F173" s="531"/>
      <c r="G173" s="531"/>
      <c r="H173" s="531"/>
      <c r="I173" s="531"/>
      <c r="J173" s="531"/>
      <c r="K173" s="531"/>
      <c r="L173" s="532"/>
      <c r="N173"/>
    </row>
    <row r="174" spans="2:18" ht="18.75" customHeight="1">
      <c r="B174" s="851"/>
    </row>
    <row r="175" spans="2:18" ht="18.75" customHeight="1">
      <c r="B175" s="879" t="s">
        <v>2600</v>
      </c>
    </row>
    <row r="176" spans="2:18" ht="18.75" customHeight="1">
      <c r="B176" s="879" t="s">
        <v>2599</v>
      </c>
    </row>
    <row r="177" spans="2:2" ht="18.75" customHeight="1">
      <c r="B177" s="879" t="s">
        <v>2598</v>
      </c>
    </row>
    <row r="178" spans="2:2">
      <c r="B178" s="879"/>
    </row>
    <row r="179" spans="2:2" hidden="1">
      <c r="B179" s="880"/>
    </row>
  </sheetData>
  <mergeCells count="231">
    <mergeCell ref="O43:O44"/>
    <mergeCell ref="D44:L44"/>
    <mergeCell ref="D52:F52"/>
    <mergeCell ref="H52:I52"/>
    <mergeCell ref="K52:L52"/>
    <mergeCell ref="O52:O53"/>
    <mergeCell ref="D53:L53"/>
    <mergeCell ref="D22:L22"/>
    <mergeCell ref="H21:I21"/>
    <mergeCell ref="K21:L21"/>
    <mergeCell ref="G35:H35"/>
    <mergeCell ref="D36:E36"/>
    <mergeCell ref="G36:L36"/>
    <mergeCell ref="O23:O36"/>
    <mergeCell ref="D24:F24"/>
    <mergeCell ref="G24:L24"/>
    <mergeCell ref="D25:F25"/>
    <mergeCell ref="G25:L25"/>
    <mergeCell ref="D27:F27"/>
    <mergeCell ref="G27:L27"/>
    <mergeCell ref="D29:F29"/>
    <mergeCell ref="G29:L29"/>
    <mergeCell ref="G28:H28"/>
    <mergeCell ref="D31:F31"/>
    <mergeCell ref="D20:L20"/>
    <mergeCell ref="D43:F43"/>
    <mergeCell ref="H43:I43"/>
    <mergeCell ref="K43:L43"/>
    <mergeCell ref="B167:L167"/>
    <mergeCell ref="O167:O172"/>
    <mergeCell ref="B168:L168"/>
    <mergeCell ref="C169:K169"/>
    <mergeCell ref="B170:L170"/>
    <mergeCell ref="B171:L171"/>
    <mergeCell ref="C172:F172"/>
    <mergeCell ref="G172:K172"/>
    <mergeCell ref="G158:K158"/>
    <mergeCell ref="B160:L160"/>
    <mergeCell ref="O160:O165"/>
    <mergeCell ref="B161:L161"/>
    <mergeCell ref="C162:K162"/>
    <mergeCell ref="B163:L163"/>
    <mergeCell ref="B164:L164"/>
    <mergeCell ref="C165:F165"/>
    <mergeCell ref="G165:K165"/>
    <mergeCell ref="B149:L149"/>
    <mergeCell ref="O149:O151"/>
    <mergeCell ref="C151:J151"/>
    <mergeCell ref="B153:L153"/>
    <mergeCell ref="O153:O158"/>
    <mergeCell ref="B154:L154"/>
    <mergeCell ref="C155:K155"/>
    <mergeCell ref="B156:L156"/>
    <mergeCell ref="B157:L157"/>
    <mergeCell ref="C158:F158"/>
    <mergeCell ref="B142:L142"/>
    <mergeCell ref="O142:O147"/>
    <mergeCell ref="B143:L143"/>
    <mergeCell ref="C144:K144"/>
    <mergeCell ref="B145:L145"/>
    <mergeCell ref="B146:L146"/>
    <mergeCell ref="C147:F147"/>
    <mergeCell ref="G147:K147"/>
    <mergeCell ref="B132:K132"/>
    <mergeCell ref="O132:O135"/>
    <mergeCell ref="B134:L134"/>
    <mergeCell ref="B136:K136"/>
    <mergeCell ref="O136:O139"/>
    <mergeCell ref="B138:L138"/>
    <mergeCell ref="B124:B125"/>
    <mergeCell ref="C124:L125"/>
    <mergeCell ref="B128:K128"/>
    <mergeCell ref="O128:O131"/>
    <mergeCell ref="B130:L130"/>
    <mergeCell ref="O123:O125"/>
    <mergeCell ref="B123:J123"/>
    <mergeCell ref="K123:L123"/>
    <mergeCell ref="O115:O120"/>
    <mergeCell ref="B116:B117"/>
    <mergeCell ref="C116:L117"/>
    <mergeCell ref="B119:B120"/>
    <mergeCell ref="C119:L120"/>
    <mergeCell ref="B103:L103"/>
    <mergeCell ref="O103:O105"/>
    <mergeCell ref="B104:L104"/>
    <mergeCell ref="C105:K105"/>
    <mergeCell ref="B106:L106"/>
    <mergeCell ref="B109:K109"/>
    <mergeCell ref="O109:O113"/>
    <mergeCell ref="B110:L110"/>
    <mergeCell ref="B112:L112"/>
    <mergeCell ref="C113:J113"/>
    <mergeCell ref="B115:J115"/>
    <mergeCell ref="K115:L115"/>
    <mergeCell ref="B118:J118"/>
    <mergeCell ref="K118:L118"/>
    <mergeCell ref="B93:L93"/>
    <mergeCell ref="O93:O97"/>
    <mergeCell ref="B94:L94"/>
    <mergeCell ref="C95:J95"/>
    <mergeCell ref="C96:J96"/>
    <mergeCell ref="D97:J97"/>
    <mergeCell ref="O85:O87"/>
    <mergeCell ref="B86:B87"/>
    <mergeCell ref="C86:K87"/>
    <mergeCell ref="O89:O91"/>
    <mergeCell ref="B90:B91"/>
    <mergeCell ref="C90:K91"/>
    <mergeCell ref="J85:K85"/>
    <mergeCell ref="J89:K89"/>
    <mergeCell ref="B82:L82"/>
    <mergeCell ref="O82:O83"/>
    <mergeCell ref="C83:J83"/>
    <mergeCell ref="G72:H72"/>
    <mergeCell ref="C74:C76"/>
    <mergeCell ref="D74:F74"/>
    <mergeCell ref="G74:H74"/>
    <mergeCell ref="D75:F75"/>
    <mergeCell ref="G75:H75"/>
    <mergeCell ref="D76:F76"/>
    <mergeCell ref="G76:H76"/>
    <mergeCell ref="O68:O76"/>
    <mergeCell ref="C71:C72"/>
    <mergeCell ref="D71:F71"/>
    <mergeCell ref="G71:H71"/>
    <mergeCell ref="D72:F72"/>
    <mergeCell ref="J78:K78"/>
    <mergeCell ref="O63:O65"/>
    <mergeCell ref="B79:B80"/>
    <mergeCell ref="C79:K80"/>
    <mergeCell ref="O79:O80"/>
    <mergeCell ref="B51:B59"/>
    <mergeCell ref="D51:L51"/>
    <mergeCell ref="C54:C59"/>
    <mergeCell ref="D54:F54"/>
    <mergeCell ref="G54:L54"/>
    <mergeCell ref="B64:B65"/>
    <mergeCell ref="C64:L65"/>
    <mergeCell ref="B68:K68"/>
    <mergeCell ref="B63:J63"/>
    <mergeCell ref="K63:L63"/>
    <mergeCell ref="G45:L45"/>
    <mergeCell ref="G50:L50"/>
    <mergeCell ref="O54:O59"/>
    <mergeCell ref="D55:F55"/>
    <mergeCell ref="G55:L55"/>
    <mergeCell ref="D56:F56"/>
    <mergeCell ref="G56:L56"/>
    <mergeCell ref="O45:O50"/>
    <mergeCell ref="D46:F46"/>
    <mergeCell ref="G46:L46"/>
    <mergeCell ref="D47:F47"/>
    <mergeCell ref="G47:L47"/>
    <mergeCell ref="D48:F48"/>
    <mergeCell ref="G48:L48"/>
    <mergeCell ref="D49:F49"/>
    <mergeCell ref="G49:L49"/>
    <mergeCell ref="D50:F50"/>
    <mergeCell ref="D57:F57"/>
    <mergeCell ref="G57:L57"/>
    <mergeCell ref="D58:F58"/>
    <mergeCell ref="G58:L58"/>
    <mergeCell ref="D59:F59"/>
    <mergeCell ref="G59:L59"/>
    <mergeCell ref="O16:O18"/>
    <mergeCell ref="D17:E17"/>
    <mergeCell ref="F17:L17"/>
    <mergeCell ref="O21:O22"/>
    <mergeCell ref="D26:F26"/>
    <mergeCell ref="G26:L26"/>
    <mergeCell ref="B21:B40"/>
    <mergeCell ref="C23:C29"/>
    <mergeCell ref="D23:F23"/>
    <mergeCell ref="G23:L23"/>
    <mergeCell ref="G34:L34"/>
    <mergeCell ref="D21:F21"/>
    <mergeCell ref="C37:C40"/>
    <mergeCell ref="D37:F37"/>
    <mergeCell ref="G37:L37"/>
    <mergeCell ref="D38:F38"/>
    <mergeCell ref="G38:L38"/>
    <mergeCell ref="D39:F39"/>
    <mergeCell ref="C30:C36"/>
    <mergeCell ref="D30:F30"/>
    <mergeCell ref="G30:L30"/>
    <mergeCell ref="G31:L31"/>
    <mergeCell ref="D32:F32"/>
    <mergeCell ref="G32:L32"/>
    <mergeCell ref="O14:O15"/>
    <mergeCell ref="D15:E15"/>
    <mergeCell ref="G15:L15"/>
    <mergeCell ref="B11:C11"/>
    <mergeCell ref="D11:E11"/>
    <mergeCell ref="G11:L11"/>
    <mergeCell ref="B12:C12"/>
    <mergeCell ref="D12:E12"/>
    <mergeCell ref="G12:L12"/>
    <mergeCell ref="O6:O12"/>
    <mergeCell ref="E7:F7"/>
    <mergeCell ref="G7:L7"/>
    <mergeCell ref="E8:F8"/>
    <mergeCell ref="G8:L8"/>
    <mergeCell ref="E9:L9"/>
    <mergeCell ref="E10:L10"/>
    <mergeCell ref="B14:C15"/>
    <mergeCell ref="D14:E14"/>
    <mergeCell ref="G14:L14"/>
    <mergeCell ref="B99:L99"/>
    <mergeCell ref="C101:J101"/>
    <mergeCell ref="B2:L2"/>
    <mergeCell ref="B4:C4"/>
    <mergeCell ref="D4:L4"/>
    <mergeCell ref="B5:C5"/>
    <mergeCell ref="D5:L5"/>
    <mergeCell ref="B6:C10"/>
    <mergeCell ref="E6:L6"/>
    <mergeCell ref="B13:C13"/>
    <mergeCell ref="D13:L13"/>
    <mergeCell ref="B16:C17"/>
    <mergeCell ref="D16:E16"/>
    <mergeCell ref="F16:L16"/>
    <mergeCell ref="D33:F33"/>
    <mergeCell ref="G33:L33"/>
    <mergeCell ref="D34:F34"/>
    <mergeCell ref="G39:L39"/>
    <mergeCell ref="D40:F40"/>
    <mergeCell ref="G40:L40"/>
    <mergeCell ref="B42:B50"/>
    <mergeCell ref="D42:L42"/>
    <mergeCell ref="C45:C50"/>
    <mergeCell ref="D45:F45"/>
  </mergeCells>
  <phoneticPr fontId="13"/>
  <conditionalFormatting sqref="E10 G37:I40 K37:L40 K95:K97">
    <cfRule type="containsBlanks" dxfId="247" priority="92">
      <formula>LEN(TRIM(E10))=0</formula>
    </cfRule>
  </conditionalFormatting>
  <conditionalFormatting sqref="D11:D13">
    <cfRule type="containsBlanks" dxfId="246" priority="89">
      <formula>LEN(TRIM(D11))=0</formula>
    </cfRule>
  </conditionalFormatting>
  <conditionalFormatting sqref="D13:I13 D5:I5 K5:L5 K13:L13">
    <cfRule type="containsBlanks" dxfId="245" priority="88">
      <formula>LEN(TRIM(D5))=0</formula>
    </cfRule>
  </conditionalFormatting>
  <conditionalFormatting sqref="G25:I25 G30:I30 G35 K30:L30 K25:L25 K32:L34 G32:I34">
    <cfRule type="containsBlanks" dxfId="244" priority="87">
      <formula>LEN(TRIM(G25))=0</formula>
    </cfRule>
  </conditionalFormatting>
  <conditionalFormatting sqref="G36:I36 K36:L36">
    <cfRule type="containsBlanks" dxfId="243" priority="86">
      <formula>LEN(TRIM(G36))=0</formula>
    </cfRule>
  </conditionalFormatting>
  <conditionalFormatting sqref="K83">
    <cfRule type="containsBlanks" dxfId="242" priority="84">
      <formula>LEN(TRIM(K83))=0</formula>
    </cfRule>
  </conditionalFormatting>
  <conditionalFormatting sqref="F14">
    <cfRule type="containsBlanks" dxfId="241" priority="83">
      <formula>LEN(TRIM(F14))=0</formula>
    </cfRule>
  </conditionalFormatting>
  <conditionalFormatting sqref="F15">
    <cfRule type="containsBlanks" dxfId="240" priority="82">
      <formula>LEN(TRIM(F15))=0</formula>
    </cfRule>
  </conditionalFormatting>
  <conditionalFormatting sqref="F16">
    <cfRule type="containsBlanks" dxfId="239" priority="81">
      <formula>LEN(TRIM(F16))=0</formula>
    </cfRule>
  </conditionalFormatting>
  <conditionalFormatting sqref="F17">
    <cfRule type="containsBlanks" dxfId="238" priority="80">
      <formula>LEN(TRIM(F17))=0</formula>
    </cfRule>
  </conditionalFormatting>
  <conditionalFormatting sqref="D42:I42 K42:L42">
    <cfRule type="containsBlanks" dxfId="237" priority="79">
      <formula>LEN(TRIM(D42))=0</formula>
    </cfRule>
  </conditionalFormatting>
  <conditionalFormatting sqref="G45:I45 K45:L45">
    <cfRule type="containsBlanks" dxfId="236" priority="78">
      <formula>LEN(TRIM(G45))=0</formula>
    </cfRule>
  </conditionalFormatting>
  <conditionalFormatting sqref="G46:I46 K46:L46">
    <cfRule type="containsBlanks" dxfId="235" priority="77">
      <formula>LEN(TRIM(G46))=0</formula>
    </cfRule>
  </conditionalFormatting>
  <conditionalFormatting sqref="G47:I47 K47:L47">
    <cfRule type="containsBlanks" dxfId="234" priority="76">
      <formula>LEN(TRIM(G47))=0</formula>
    </cfRule>
  </conditionalFormatting>
  <conditionalFormatting sqref="G48:I48 K48:L48">
    <cfRule type="containsBlanks" dxfId="233" priority="75">
      <formula>LEN(TRIM(G48))=0</formula>
    </cfRule>
  </conditionalFormatting>
  <conditionalFormatting sqref="G49:I49 K49:L49">
    <cfRule type="containsBlanks" dxfId="232" priority="74">
      <formula>LEN(TRIM(G49))=0</formula>
    </cfRule>
  </conditionalFormatting>
  <conditionalFormatting sqref="G50:I50 K50:L50">
    <cfRule type="containsBlanks" dxfId="231" priority="73">
      <formula>LEN(TRIM(G50))=0</formula>
    </cfRule>
  </conditionalFormatting>
  <conditionalFormatting sqref="D51:I51 K51:L51">
    <cfRule type="containsBlanks" dxfId="230" priority="72">
      <formula>LEN(TRIM(D51))=0</formula>
    </cfRule>
  </conditionalFormatting>
  <conditionalFormatting sqref="G54:I54 K54:L54">
    <cfRule type="containsBlanks" dxfId="229" priority="71">
      <formula>LEN(TRIM(G54))=0</formula>
    </cfRule>
  </conditionalFormatting>
  <conditionalFormatting sqref="G55:I55 K55:L55">
    <cfRule type="containsBlanks" dxfId="228" priority="70">
      <formula>LEN(TRIM(G55))=0</formula>
    </cfRule>
  </conditionalFormatting>
  <conditionalFormatting sqref="G56:I56 K56:L56">
    <cfRule type="containsBlanks" dxfId="227" priority="69">
      <formula>LEN(TRIM(G56))=0</formula>
    </cfRule>
  </conditionalFormatting>
  <conditionalFormatting sqref="G57:I57 K57:L57">
    <cfRule type="containsBlanks" dxfId="226" priority="68">
      <formula>LEN(TRIM(G57))=0</formula>
    </cfRule>
  </conditionalFormatting>
  <conditionalFormatting sqref="G58:I58 K58:L58">
    <cfRule type="containsBlanks" dxfId="225" priority="67">
      <formula>LEN(TRIM(G58))=0</formula>
    </cfRule>
  </conditionalFormatting>
  <conditionalFormatting sqref="G59:I59 K59:L59">
    <cfRule type="containsBlanks" dxfId="224" priority="66">
      <formula>LEN(TRIM(G59))=0</formula>
    </cfRule>
  </conditionalFormatting>
  <conditionalFormatting sqref="E8">
    <cfRule type="containsBlanks" dxfId="223" priority="65">
      <formula>LEN(TRIM(E8))=0</formula>
    </cfRule>
  </conditionalFormatting>
  <conditionalFormatting sqref="D74:D76 I74:I76">
    <cfRule type="expression" dxfId="222" priority="90">
      <formula>#REF!="無"</formula>
    </cfRule>
  </conditionalFormatting>
  <conditionalFormatting sqref="G71">
    <cfRule type="containsBlanks" dxfId="221" priority="64">
      <formula>LEN(TRIM(G71))=0</formula>
    </cfRule>
  </conditionalFormatting>
  <conditionalFormatting sqref="G72">
    <cfRule type="containsBlanks" dxfId="220" priority="63">
      <formula>LEN(TRIM(G72))=0</formula>
    </cfRule>
  </conditionalFormatting>
  <conditionalFormatting sqref="C79">
    <cfRule type="containsBlanks" dxfId="219" priority="62">
      <formula>LEN(TRIM(C79))=0</formula>
    </cfRule>
  </conditionalFormatting>
  <conditionalFormatting sqref="C90">
    <cfRule type="containsBlanks" dxfId="218" priority="61">
      <formula>LEN(TRIM(C90))=0</formula>
    </cfRule>
  </conditionalFormatting>
  <conditionalFormatting sqref="D97">
    <cfRule type="containsBlanks" dxfId="217" priority="91">
      <formula>LEN(TRIM(D97))=0</formula>
    </cfRule>
  </conditionalFormatting>
  <conditionalFormatting sqref="K113">
    <cfRule type="containsBlanks" dxfId="216" priority="60">
      <formula>LEN(TRIM(K113))=0</formula>
    </cfRule>
  </conditionalFormatting>
  <conditionalFormatting sqref="K151">
    <cfRule type="containsBlanks" dxfId="215" priority="59">
      <formula>LEN(TRIM(K151))=0</formula>
    </cfRule>
  </conditionalFormatting>
  <conditionalFormatting sqref="C86:I87 K86:K87">
    <cfRule type="containsBlanks" dxfId="214" priority="58">
      <formula>LEN(TRIM(C86))=0</formula>
    </cfRule>
  </conditionalFormatting>
  <conditionalFormatting sqref="C116">
    <cfRule type="containsBlanks" dxfId="213" priority="57">
      <formula>LEN(TRIM(C116))=0</formula>
    </cfRule>
  </conditionalFormatting>
  <conditionalFormatting sqref="E7">
    <cfRule type="containsBlanks" dxfId="212" priority="56">
      <formula>LEN(TRIM(E7))=0</formula>
    </cfRule>
  </conditionalFormatting>
  <conditionalFormatting sqref="E9:I9 K9:L9">
    <cfRule type="containsBlanks" dxfId="211" priority="55">
      <formula>LEN(TRIM(E9))=0</formula>
    </cfRule>
  </conditionalFormatting>
  <conditionalFormatting sqref="J37:J40">
    <cfRule type="containsBlanks" dxfId="210" priority="54">
      <formula>LEN(TRIM(J37))=0</formula>
    </cfRule>
  </conditionalFormatting>
  <conditionalFormatting sqref="J5 J13">
    <cfRule type="containsBlanks" dxfId="209" priority="53">
      <formula>LEN(TRIM(J5))=0</formula>
    </cfRule>
  </conditionalFormatting>
  <conditionalFormatting sqref="J30 J25 J32:J34">
    <cfRule type="containsBlanks" dxfId="208" priority="52">
      <formula>LEN(TRIM(J25))=0</formula>
    </cfRule>
  </conditionalFormatting>
  <conditionalFormatting sqref="J36">
    <cfRule type="containsBlanks" dxfId="207" priority="51">
      <formula>LEN(TRIM(J36))=0</formula>
    </cfRule>
  </conditionalFormatting>
  <conditionalFormatting sqref="J42">
    <cfRule type="containsBlanks" dxfId="206" priority="49">
      <formula>LEN(TRIM(J42))=0</formula>
    </cfRule>
  </conditionalFormatting>
  <conditionalFormatting sqref="J45">
    <cfRule type="containsBlanks" dxfId="205" priority="48">
      <formula>LEN(TRIM(J45))=0</formula>
    </cfRule>
  </conditionalFormatting>
  <conditionalFormatting sqref="J46">
    <cfRule type="containsBlanks" dxfId="204" priority="47">
      <formula>LEN(TRIM(J46))=0</formula>
    </cfRule>
  </conditionalFormatting>
  <conditionalFormatting sqref="J47">
    <cfRule type="containsBlanks" dxfId="203" priority="46">
      <formula>LEN(TRIM(J47))=0</formula>
    </cfRule>
  </conditionalFormatting>
  <conditionalFormatting sqref="J48">
    <cfRule type="containsBlanks" dxfId="202" priority="45">
      <formula>LEN(TRIM(J48))=0</formula>
    </cfRule>
  </conditionalFormatting>
  <conditionalFormatting sqref="J49">
    <cfRule type="containsBlanks" dxfId="201" priority="44">
      <formula>LEN(TRIM(J49))=0</formula>
    </cfRule>
  </conditionalFormatting>
  <conditionalFormatting sqref="J50">
    <cfRule type="containsBlanks" dxfId="200" priority="43">
      <formula>LEN(TRIM(J50))=0</formula>
    </cfRule>
  </conditionalFormatting>
  <conditionalFormatting sqref="J51">
    <cfRule type="containsBlanks" dxfId="199" priority="42">
      <formula>LEN(TRIM(J51))=0</formula>
    </cfRule>
  </conditionalFormatting>
  <conditionalFormatting sqref="J54">
    <cfRule type="containsBlanks" dxfId="198" priority="41">
      <formula>LEN(TRIM(J54))=0</formula>
    </cfRule>
  </conditionalFormatting>
  <conditionalFormatting sqref="J55">
    <cfRule type="containsBlanks" dxfId="197" priority="40">
      <formula>LEN(TRIM(J55))=0</formula>
    </cfRule>
  </conditionalFormatting>
  <conditionalFormatting sqref="J56">
    <cfRule type="containsBlanks" dxfId="196" priority="39">
      <formula>LEN(TRIM(J56))=0</formula>
    </cfRule>
  </conditionalFormatting>
  <conditionalFormatting sqref="J57">
    <cfRule type="containsBlanks" dxfId="195" priority="38">
      <formula>LEN(TRIM(J57))=0</formula>
    </cfRule>
  </conditionalFormatting>
  <conditionalFormatting sqref="J58">
    <cfRule type="containsBlanks" dxfId="194" priority="37">
      <formula>LEN(TRIM(J58))=0</formula>
    </cfRule>
  </conditionalFormatting>
  <conditionalFormatting sqref="J59">
    <cfRule type="containsBlanks" dxfId="193" priority="36">
      <formula>LEN(TRIM(J59))=0</formula>
    </cfRule>
  </conditionalFormatting>
  <conditionalFormatting sqref="J86:J87">
    <cfRule type="containsBlanks" dxfId="192" priority="35">
      <formula>LEN(TRIM(J86))=0</formula>
    </cfRule>
  </conditionalFormatting>
  <conditionalFormatting sqref="J9">
    <cfRule type="containsBlanks" dxfId="191" priority="34">
      <formula>LEN(TRIM(J9))=0</formula>
    </cfRule>
  </conditionalFormatting>
  <conditionalFormatting sqref="C119">
    <cfRule type="containsBlanks" dxfId="190" priority="33">
      <formula>LEN(TRIM(C119))=0</formula>
    </cfRule>
  </conditionalFormatting>
  <conditionalFormatting sqref="G74:H76">
    <cfRule type="containsBlanks" dxfId="189" priority="32">
      <formula>LEN(TRIM(G74))=0</formula>
    </cfRule>
  </conditionalFormatting>
  <conditionalFormatting sqref="C64">
    <cfRule type="containsBlanks" dxfId="188" priority="31">
      <formula>LEN(TRIM(C64))=0</formula>
    </cfRule>
  </conditionalFormatting>
  <conditionalFormatting sqref="C124">
    <cfRule type="containsBlanks" dxfId="187" priority="30">
      <formula>LEN(TRIM(C124))=0</formula>
    </cfRule>
  </conditionalFormatting>
  <conditionalFormatting sqref="C144:K144">
    <cfRule type="containsBlanks" dxfId="186" priority="29">
      <formula>LEN(TRIM(C144))=0</formula>
    </cfRule>
  </conditionalFormatting>
  <conditionalFormatting sqref="G147">
    <cfRule type="containsBlanks" dxfId="185" priority="28">
      <formula>LEN(TRIM(G147))=0</formula>
    </cfRule>
  </conditionalFormatting>
  <conditionalFormatting sqref="C147:K147">
    <cfRule type="expression" dxfId="184" priority="21">
      <formula>$C$144=$S$144</formula>
    </cfRule>
  </conditionalFormatting>
  <conditionalFormatting sqref="C155:K155">
    <cfRule type="containsBlanks" dxfId="183" priority="27">
      <formula>LEN(TRIM(C155))=0</formula>
    </cfRule>
  </conditionalFormatting>
  <conditionalFormatting sqref="G158">
    <cfRule type="containsBlanks" dxfId="182" priority="26">
      <formula>LEN(TRIM(G158))=0</formula>
    </cfRule>
  </conditionalFormatting>
  <conditionalFormatting sqref="C162:K162">
    <cfRule type="containsBlanks" dxfId="181" priority="25">
      <formula>LEN(TRIM(C162))=0</formula>
    </cfRule>
  </conditionalFormatting>
  <conditionalFormatting sqref="G165">
    <cfRule type="containsBlanks" dxfId="180" priority="24">
      <formula>LEN(TRIM(G165))=0</formula>
    </cfRule>
  </conditionalFormatting>
  <conditionalFormatting sqref="C169:K169">
    <cfRule type="containsBlanks" dxfId="179" priority="23">
      <formula>LEN(TRIM(C169))=0</formula>
    </cfRule>
  </conditionalFormatting>
  <conditionalFormatting sqref="G172">
    <cfRule type="containsBlanks" dxfId="178" priority="22">
      <formula>LEN(TRIM(G172))=0</formula>
    </cfRule>
  </conditionalFormatting>
  <conditionalFormatting sqref="C158:K158">
    <cfRule type="expression" dxfId="177" priority="20">
      <formula>$C$155=$R$155</formula>
    </cfRule>
  </conditionalFormatting>
  <conditionalFormatting sqref="C165:K165">
    <cfRule type="expression" dxfId="176" priority="19">
      <formula>$C$162=$R$162</formula>
    </cfRule>
  </conditionalFormatting>
  <conditionalFormatting sqref="C172:K172">
    <cfRule type="expression" dxfId="175" priority="18">
      <formula>$C$169=$R$169</formula>
    </cfRule>
  </conditionalFormatting>
  <conditionalFormatting sqref="G26:L27">
    <cfRule type="containsBlanks" dxfId="174" priority="17">
      <formula>LEN(TRIM(G26))=0</formula>
    </cfRule>
  </conditionalFormatting>
  <conditionalFormatting sqref="C105:K105">
    <cfRule type="containsBlanks" dxfId="173" priority="16">
      <formula>LEN(TRIM(C105))=0</formula>
    </cfRule>
  </conditionalFormatting>
  <conditionalFormatting sqref="G31:L31">
    <cfRule type="containsBlanks" dxfId="172" priority="15">
      <formula>LEN(TRIM(G31))=0</formula>
    </cfRule>
  </conditionalFormatting>
  <conditionalFormatting sqref="D21">
    <cfRule type="containsBlanks" dxfId="171" priority="14">
      <formula>LEN(TRIM(D21))=0</formula>
    </cfRule>
  </conditionalFormatting>
  <conditionalFormatting sqref="H21:I21 K21:L21">
    <cfRule type="containsBlanks" dxfId="170" priority="13">
      <formula>LEN(TRIM(H21))=0</formula>
    </cfRule>
  </conditionalFormatting>
  <conditionalFormatting sqref="D22:L22">
    <cfRule type="containsBlanks" dxfId="169" priority="12">
      <formula>LEN(TRIM(D22))=0</formula>
    </cfRule>
  </conditionalFormatting>
  <conditionalFormatting sqref="D43">
    <cfRule type="containsBlanks" dxfId="168" priority="11">
      <formula>LEN(TRIM(D43))=0</formula>
    </cfRule>
  </conditionalFormatting>
  <conditionalFormatting sqref="H43:I43 K43:L43">
    <cfRule type="containsBlanks" dxfId="167" priority="10">
      <formula>LEN(TRIM(H43))=0</formula>
    </cfRule>
  </conditionalFormatting>
  <conditionalFormatting sqref="D44:L44">
    <cfRule type="containsBlanks" dxfId="166" priority="9">
      <formula>LEN(TRIM(D44))=0</formula>
    </cfRule>
  </conditionalFormatting>
  <conditionalFormatting sqref="D52">
    <cfRule type="containsBlanks" dxfId="165" priority="8">
      <formula>LEN(TRIM(D52))=0</formula>
    </cfRule>
  </conditionalFormatting>
  <conditionalFormatting sqref="H52:I52 K52:L52">
    <cfRule type="containsBlanks" dxfId="164" priority="7">
      <formula>LEN(TRIM(H52))=0</formula>
    </cfRule>
  </conditionalFormatting>
  <conditionalFormatting sqref="D53:L53">
    <cfRule type="containsBlanks" dxfId="163" priority="6">
      <formula>LEN(TRIM(D53))=0</formula>
    </cfRule>
  </conditionalFormatting>
  <conditionalFormatting sqref="D51:L51 D43:F43 H43:I43 K43:L43 D44:L44">
    <cfRule type="containsBlanks" dxfId="162" priority="5">
      <formula>LEN(TRIM(D43))=0</formula>
    </cfRule>
  </conditionalFormatting>
  <conditionalFormatting sqref="D52:F52 H52:I52 K52:L52 D53:L53">
    <cfRule type="containsBlanks" dxfId="161" priority="4">
      <formula>LEN(TRIM(D52))=0</formula>
    </cfRule>
  </conditionalFormatting>
  <conditionalFormatting sqref="G37:L40">
    <cfRule type="containsBlanks" dxfId="160" priority="3">
      <formula>LEN(TRIM(G37))=0</formula>
    </cfRule>
  </conditionalFormatting>
  <conditionalFormatting sqref="G28">
    <cfRule type="containsBlanks" dxfId="159" priority="2">
      <formula>LEN(TRIM(G28))=0</formula>
    </cfRule>
  </conditionalFormatting>
  <conditionalFormatting sqref="K101">
    <cfRule type="containsBlanks" dxfId="158" priority="1">
      <formula>LEN(TRIM(K101))=0</formula>
    </cfRule>
  </conditionalFormatting>
  <dataValidations count="15">
    <dataValidation type="list" allowBlank="1" showInputMessage="1" showErrorMessage="1" sqref="C169:K169" xr:uid="{1845EE4D-5113-40A3-BFA7-07930D376276}">
      <formula1>$Q$169:$R$169</formula1>
    </dataValidation>
    <dataValidation type="list" allowBlank="1" showInputMessage="1" showErrorMessage="1" sqref="C162:K162" xr:uid="{B78875C1-C0F6-421E-B878-66F78764B9D7}">
      <formula1>$Q$162:$R$162</formula1>
    </dataValidation>
    <dataValidation type="list" allowBlank="1" showInputMessage="1" showErrorMessage="1" sqref="C155:K155" xr:uid="{E489108E-B1AE-495A-B7C7-2306A7FE045E}">
      <formula1>$Q$155:$R$155</formula1>
    </dataValidation>
    <dataValidation type="list" allowBlank="1" showInputMessage="1" showErrorMessage="1" sqref="C144:K144" xr:uid="{28E9A755-5337-41F8-8CF3-E65DB9B981F7}">
      <formula1>$Q$144:$S$144</formula1>
    </dataValidation>
    <dataValidation type="list" allowBlank="1" showInputMessage="1" showErrorMessage="1" sqref="C105:K105" xr:uid="{D958BB3E-F86F-448D-BE6E-7595D0FD0221}">
      <formula1>$Q$105:$R$105</formula1>
    </dataValidation>
    <dataValidation type="list" allowBlank="1" showInputMessage="1" showErrorMessage="1" sqref="K151 K101" xr:uid="{758CF505-4A2F-4808-8670-62DD3D401ADE}">
      <formula1>"✔"</formula1>
    </dataValidation>
    <dataValidation type="list" showInputMessage="1" showErrorMessage="1" sqref="K113 K83" xr:uid="{8C166D5F-26C1-4C43-B8D0-DFE9BAD18F90}">
      <formula1>"✔"</formula1>
    </dataValidation>
    <dataValidation type="list" showInputMessage="1" showErrorMessage="1" sqref="D13:L13" xr:uid="{E652F316-444C-4116-81DF-E1892982B694}">
      <formula1>"工場,物流施設,業務用施設,産業用施設,公共施設,共同住宅,戸建て住宅,その他"</formula1>
    </dataValidation>
    <dataValidation type="whole" allowBlank="1" showInputMessage="1" showErrorMessage="1" sqref="F14" xr:uid="{F3530453-ECF7-4013-B145-E25F8B367918}">
      <formula1>0</formula1>
      <formula2>99</formula2>
    </dataValidation>
    <dataValidation type="whole" allowBlank="1" showInputMessage="1" showErrorMessage="1" sqref="F15" xr:uid="{A9C06009-D415-401E-91BD-E1239BD4160F}">
      <formula1>0</formula1>
      <formula2>999</formula2>
    </dataValidation>
    <dataValidation type="list" allowBlank="1" showInputMessage="1" showErrorMessage="1" sqref="E7" xr:uid="{664ADE19-B028-4B18-9BBF-2028E92439C8}">
      <formula1>"建設済,建設中"</formula1>
    </dataValidation>
    <dataValidation type="list" allowBlank="1" showInputMessage="1" showErrorMessage="1" sqref="K95:K97" xr:uid="{70C27211-27A0-451C-8AFE-80B1D5CDEC20}">
      <formula1>"〇,―"</formula1>
    </dataValidation>
    <dataValidation type="textLength" operator="equal" allowBlank="1" showInputMessage="1" showErrorMessage="1" sqref="D52:F52 D43 D21:F21" xr:uid="{07669DC6-BAE8-4517-9026-2A56B59FB1E3}">
      <formula1>13</formula1>
    </dataValidation>
    <dataValidation type="textLength" allowBlank="1" showInputMessage="1" showErrorMessage="1" sqref="C64:L65" xr:uid="{182C1B4A-833A-4D89-87C7-268652198CD2}">
      <formula1>0</formula1>
      <formula2>800</formula2>
    </dataValidation>
    <dataValidation type="textLength" allowBlank="1" showInputMessage="1" showErrorMessage="1" sqref="C79:K80 C86:K87 C124:L126 C116:L117 C119:L120 C90:K91" xr:uid="{E0A8F039-7C8C-489F-A0D7-FBBD8091952D}">
      <formula1>0</formula1>
      <formula2>400</formula2>
    </dataValidation>
  </dataValidations>
  <pageMargins left="0.75" right="0.75" top="1" bottom="1" header="0.5" footer="0.5"/>
  <pageSetup paperSize="9" scale="92" fitToHeight="0" orientation="portrait" r:id="rId1"/>
  <rowBreaks count="6" manualBreakCount="6">
    <brk id="18" max="12" man="1"/>
    <brk id="41" max="12" man="1"/>
    <brk id="66" max="12" man="1"/>
    <brk id="107" max="12" man="1"/>
    <brk id="121" max="12" man="1"/>
    <brk id="152"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5A4D3-1C70-4EA3-A0A7-392B1426499A}">
  <sheetPr>
    <pageSetUpPr fitToPage="1"/>
  </sheetPr>
  <dimension ref="A1:I2180"/>
  <sheetViews>
    <sheetView showGridLines="0" view="pageBreakPreview" zoomScaleNormal="100" zoomScaleSheetLayoutView="100" workbookViewId="0"/>
  </sheetViews>
  <sheetFormatPr defaultColWidth="0" defaultRowHeight="16.5" zeroHeight="1"/>
  <cols>
    <col min="1" max="1" width="9.140625" customWidth="1"/>
    <col min="2" max="2" width="9.140625" style="227" customWidth="1"/>
    <col min="3" max="3" width="9.140625" style="393" customWidth="1"/>
    <col min="4" max="4" width="9.140625" style="402" customWidth="1"/>
    <col min="5" max="5" width="73.42578125" customWidth="1"/>
    <col min="6" max="6" width="13.7109375" customWidth="1"/>
    <col min="7" max="7" width="13" customWidth="1"/>
    <col min="8" max="9" width="9.140625" customWidth="1"/>
    <col min="10" max="16384" width="9.140625" hidden="1"/>
  </cols>
  <sheetData>
    <row r="1" spans="1:8" ht="32.25" customHeight="1">
      <c r="A1" s="173" t="s">
        <v>266</v>
      </c>
      <c r="B1" s="228"/>
      <c r="C1" s="391"/>
      <c r="D1" s="400"/>
      <c r="E1" s="174"/>
      <c r="F1" s="175"/>
    </row>
    <row r="2" spans="1:8" ht="53.25" customHeight="1">
      <c r="A2" s="174"/>
      <c r="B2" s="173" t="s">
        <v>2405</v>
      </c>
      <c r="C2" s="392"/>
      <c r="D2" s="401"/>
      <c r="E2" s="173"/>
      <c r="F2" s="1433" t="s">
        <v>2447</v>
      </c>
      <c r="G2" s="1433"/>
      <c r="H2" s="1433"/>
    </row>
    <row r="3" spans="1:8">
      <c r="F3" s="176"/>
    </row>
    <row r="4" spans="1:8" ht="17.25" thickBot="1">
      <c r="A4" s="177" t="s">
        <v>267</v>
      </c>
      <c r="D4" s="403"/>
      <c r="E4" s="178"/>
      <c r="F4" s="176" t="s">
        <v>268</v>
      </c>
    </row>
    <row r="5" spans="1:8">
      <c r="B5" s="229" t="s">
        <v>269</v>
      </c>
      <c r="C5" s="394"/>
      <c r="D5" s="404"/>
      <c r="E5" s="179"/>
      <c r="F5" s="176"/>
    </row>
    <row r="6" spans="1:8">
      <c r="B6" s="223" t="s">
        <v>2475</v>
      </c>
      <c r="C6" s="389">
        <v>1</v>
      </c>
      <c r="D6" s="405"/>
      <c r="E6" s="180" t="s">
        <v>271</v>
      </c>
      <c r="F6" s="176" t="s">
        <v>207</v>
      </c>
    </row>
    <row r="7" spans="1:8">
      <c r="B7" s="224"/>
      <c r="C7" s="390"/>
      <c r="D7" s="388">
        <v>10</v>
      </c>
      <c r="E7" s="181" t="s">
        <v>272</v>
      </c>
      <c r="F7" s="176" t="s">
        <v>207</v>
      </c>
    </row>
    <row r="8" spans="1:8">
      <c r="B8" s="224"/>
      <c r="C8" s="390"/>
      <c r="D8" s="388"/>
      <c r="E8" s="182" t="s">
        <v>273</v>
      </c>
      <c r="F8" s="176" t="s">
        <v>207</v>
      </c>
    </row>
    <row r="9" spans="1:8">
      <c r="B9" s="224"/>
      <c r="C9" s="390"/>
      <c r="D9" s="388"/>
      <c r="E9" s="182" t="s">
        <v>274</v>
      </c>
      <c r="F9" s="176" t="s">
        <v>207</v>
      </c>
    </row>
    <row r="10" spans="1:8">
      <c r="B10" s="224"/>
      <c r="C10" s="390"/>
      <c r="D10" s="388">
        <v>11</v>
      </c>
      <c r="E10" s="181" t="s">
        <v>275</v>
      </c>
      <c r="F10" s="176" t="s">
        <v>207</v>
      </c>
    </row>
    <row r="11" spans="1:8">
      <c r="B11" s="224"/>
      <c r="C11" s="390"/>
      <c r="D11" s="388"/>
      <c r="E11" s="182" t="s">
        <v>276</v>
      </c>
      <c r="F11" s="176" t="s">
        <v>207</v>
      </c>
    </row>
    <row r="12" spans="1:8">
      <c r="B12" s="224"/>
      <c r="C12" s="390"/>
      <c r="D12" s="388"/>
      <c r="E12" s="182" t="s">
        <v>277</v>
      </c>
      <c r="F12" s="176" t="s">
        <v>207</v>
      </c>
    </row>
    <row r="13" spans="1:8">
      <c r="B13" s="224"/>
      <c r="C13" s="390"/>
      <c r="D13" s="388"/>
      <c r="E13" s="182" t="s">
        <v>278</v>
      </c>
      <c r="F13" s="176" t="s">
        <v>207</v>
      </c>
    </row>
    <row r="14" spans="1:8">
      <c r="B14" s="224"/>
      <c r="C14" s="390"/>
      <c r="D14" s="388"/>
      <c r="E14" s="182" t="s">
        <v>279</v>
      </c>
      <c r="F14" s="176" t="s">
        <v>207</v>
      </c>
    </row>
    <row r="15" spans="1:8">
      <c r="B15" s="224"/>
      <c r="C15" s="390"/>
      <c r="D15" s="388"/>
      <c r="E15" s="182" t="s">
        <v>280</v>
      </c>
      <c r="F15" s="176" t="s">
        <v>207</v>
      </c>
    </row>
    <row r="16" spans="1:8">
      <c r="B16" s="224"/>
      <c r="C16" s="390"/>
      <c r="D16" s="388"/>
      <c r="E16" s="182" t="s">
        <v>281</v>
      </c>
      <c r="F16" s="176" t="s">
        <v>207</v>
      </c>
    </row>
    <row r="17" spans="2:6">
      <c r="B17" s="224"/>
      <c r="C17" s="390"/>
      <c r="D17" s="388"/>
      <c r="E17" s="182" t="s">
        <v>282</v>
      </c>
      <c r="F17" s="176" t="s">
        <v>207</v>
      </c>
    </row>
    <row r="18" spans="2:6">
      <c r="B18" s="224"/>
      <c r="C18" s="390"/>
      <c r="D18" s="388"/>
      <c r="E18" s="182" t="s">
        <v>283</v>
      </c>
      <c r="F18" s="176" t="s">
        <v>207</v>
      </c>
    </row>
    <row r="19" spans="2:6">
      <c r="B19" s="224"/>
      <c r="C19" s="390"/>
      <c r="D19" s="388">
        <v>12</v>
      </c>
      <c r="E19" s="181" t="s">
        <v>284</v>
      </c>
      <c r="F19" s="176" t="s">
        <v>207</v>
      </c>
    </row>
    <row r="20" spans="2:6">
      <c r="B20" s="224"/>
      <c r="C20" s="390"/>
      <c r="D20" s="388"/>
      <c r="E20" s="182" t="s">
        <v>285</v>
      </c>
      <c r="F20" s="176" t="s">
        <v>207</v>
      </c>
    </row>
    <row r="21" spans="2:6">
      <c r="B21" s="224"/>
      <c r="C21" s="390"/>
      <c r="D21" s="388"/>
      <c r="E21" s="182" t="s">
        <v>286</v>
      </c>
      <c r="F21" s="176" t="s">
        <v>207</v>
      </c>
    </row>
    <row r="22" spans="2:6">
      <c r="B22" s="224"/>
      <c r="C22" s="390"/>
      <c r="D22" s="388"/>
      <c r="E22" s="182" t="s">
        <v>287</v>
      </c>
      <c r="F22" s="176" t="s">
        <v>207</v>
      </c>
    </row>
    <row r="23" spans="2:6">
      <c r="B23" s="224"/>
      <c r="C23" s="390"/>
      <c r="D23" s="388"/>
      <c r="E23" s="182" t="s">
        <v>288</v>
      </c>
      <c r="F23" s="176" t="s">
        <v>207</v>
      </c>
    </row>
    <row r="24" spans="2:6">
      <c r="B24" s="224"/>
      <c r="C24" s="390"/>
      <c r="D24" s="388"/>
      <c r="E24" s="182" t="s">
        <v>289</v>
      </c>
      <c r="F24" s="176" t="s">
        <v>207</v>
      </c>
    </row>
    <row r="25" spans="2:6">
      <c r="B25" s="224"/>
      <c r="C25" s="390"/>
      <c r="D25" s="388"/>
      <c r="E25" s="182" t="s">
        <v>290</v>
      </c>
      <c r="F25" s="176" t="s">
        <v>207</v>
      </c>
    </row>
    <row r="26" spans="2:6">
      <c r="B26" s="224"/>
      <c r="C26" s="390"/>
      <c r="D26" s="388"/>
      <c r="E26" s="182" t="s">
        <v>291</v>
      </c>
      <c r="F26" s="176" t="s">
        <v>207</v>
      </c>
    </row>
    <row r="27" spans="2:6">
      <c r="B27" s="224"/>
      <c r="C27" s="390"/>
      <c r="D27" s="388">
        <v>13</v>
      </c>
      <c r="E27" s="181" t="s">
        <v>292</v>
      </c>
      <c r="F27" s="176" t="s">
        <v>207</v>
      </c>
    </row>
    <row r="28" spans="2:6">
      <c r="B28" s="224"/>
      <c r="C28" s="390"/>
      <c r="D28" s="388"/>
      <c r="E28" s="182" t="s">
        <v>293</v>
      </c>
      <c r="F28" s="176" t="s">
        <v>207</v>
      </c>
    </row>
    <row r="29" spans="2:6">
      <c r="B29" s="224"/>
      <c r="C29" s="390"/>
      <c r="D29" s="388"/>
      <c r="E29" s="182" t="s">
        <v>294</v>
      </c>
      <c r="F29" s="176" t="s">
        <v>207</v>
      </c>
    </row>
    <row r="30" spans="2:6">
      <c r="B30" s="224"/>
      <c r="C30" s="390"/>
      <c r="D30" s="388"/>
      <c r="E30" s="182" t="s">
        <v>295</v>
      </c>
      <c r="F30" s="176" t="s">
        <v>207</v>
      </c>
    </row>
    <row r="31" spans="2:6">
      <c r="B31" s="224"/>
      <c r="C31" s="390"/>
      <c r="D31" s="388"/>
      <c r="E31" s="182" t="s">
        <v>296</v>
      </c>
      <c r="F31" s="176" t="s">
        <v>207</v>
      </c>
    </row>
    <row r="32" spans="2:6">
      <c r="B32" s="224"/>
      <c r="C32" s="390"/>
      <c r="D32" s="388">
        <v>14</v>
      </c>
      <c r="E32" s="181" t="s">
        <v>297</v>
      </c>
      <c r="F32" s="176" t="s">
        <v>207</v>
      </c>
    </row>
    <row r="33" spans="2:6">
      <c r="B33" s="224"/>
      <c r="C33" s="390"/>
      <c r="D33" s="388"/>
      <c r="E33" s="182" t="s">
        <v>298</v>
      </c>
      <c r="F33" s="176" t="s">
        <v>207</v>
      </c>
    </row>
    <row r="34" spans="2:6">
      <c r="B34" s="223" t="s">
        <v>270</v>
      </c>
      <c r="C34" s="389">
        <v>2</v>
      </c>
      <c r="D34" s="405"/>
      <c r="E34" s="180" t="s">
        <v>299</v>
      </c>
      <c r="F34" s="176" t="s">
        <v>207</v>
      </c>
    </row>
    <row r="35" spans="2:6">
      <c r="B35" s="224"/>
      <c r="C35" s="390"/>
      <c r="D35" s="388">
        <v>20</v>
      </c>
      <c r="E35" s="181" t="s">
        <v>300</v>
      </c>
      <c r="F35" s="176" t="s">
        <v>207</v>
      </c>
    </row>
    <row r="36" spans="2:6">
      <c r="B36" s="224"/>
      <c r="C36" s="390"/>
      <c r="D36" s="388"/>
      <c r="E36" s="182" t="s">
        <v>301</v>
      </c>
      <c r="F36" s="176" t="s">
        <v>207</v>
      </c>
    </row>
    <row r="37" spans="2:6">
      <c r="B37" s="224"/>
      <c r="C37" s="390"/>
      <c r="D37" s="388"/>
      <c r="E37" s="182" t="s">
        <v>302</v>
      </c>
      <c r="F37" s="176" t="s">
        <v>207</v>
      </c>
    </row>
    <row r="38" spans="2:6">
      <c r="B38" s="224"/>
      <c r="C38" s="390"/>
      <c r="D38" s="388">
        <v>21</v>
      </c>
      <c r="E38" s="181" t="s">
        <v>303</v>
      </c>
      <c r="F38" s="176" t="s">
        <v>207</v>
      </c>
    </row>
    <row r="39" spans="2:6">
      <c r="B39" s="224"/>
      <c r="C39" s="390"/>
      <c r="D39" s="388"/>
      <c r="E39" s="182" t="s">
        <v>304</v>
      </c>
      <c r="F39" s="176" t="s">
        <v>207</v>
      </c>
    </row>
    <row r="40" spans="2:6">
      <c r="B40" s="224"/>
      <c r="C40" s="390"/>
      <c r="D40" s="388">
        <v>22</v>
      </c>
      <c r="E40" s="181" t="s">
        <v>305</v>
      </c>
      <c r="F40" s="176" t="s">
        <v>207</v>
      </c>
    </row>
    <row r="41" spans="2:6">
      <c r="B41" s="224"/>
      <c r="C41" s="390"/>
      <c r="D41" s="388"/>
      <c r="E41" s="182" t="s">
        <v>306</v>
      </c>
      <c r="F41" s="176" t="s">
        <v>207</v>
      </c>
    </row>
    <row r="42" spans="2:6">
      <c r="B42" s="224"/>
      <c r="C42" s="390"/>
      <c r="D42" s="388">
        <v>23</v>
      </c>
      <c r="E42" s="181" t="s">
        <v>307</v>
      </c>
      <c r="F42" s="176" t="s">
        <v>207</v>
      </c>
    </row>
    <row r="43" spans="2:6">
      <c r="B43" s="224"/>
      <c r="C43" s="390"/>
      <c r="D43" s="388"/>
      <c r="E43" s="182" t="s">
        <v>308</v>
      </c>
      <c r="F43" s="176" t="s">
        <v>207</v>
      </c>
    </row>
    <row r="44" spans="2:6">
      <c r="B44" s="224"/>
      <c r="C44" s="390"/>
      <c r="D44" s="388"/>
      <c r="E44" s="182" t="s">
        <v>309</v>
      </c>
      <c r="F44" s="176" t="s">
        <v>207</v>
      </c>
    </row>
    <row r="45" spans="2:6">
      <c r="B45" s="224"/>
      <c r="C45" s="390"/>
      <c r="D45" s="388">
        <v>24</v>
      </c>
      <c r="E45" s="181" t="s">
        <v>310</v>
      </c>
      <c r="F45" s="176" t="s">
        <v>207</v>
      </c>
    </row>
    <row r="46" spans="2:6">
      <c r="B46" s="224"/>
      <c r="C46" s="390"/>
      <c r="D46" s="388"/>
      <c r="E46" s="182" t="s">
        <v>311</v>
      </c>
      <c r="F46" s="176" t="s">
        <v>207</v>
      </c>
    </row>
    <row r="47" spans="2:6">
      <c r="B47" s="224"/>
      <c r="C47" s="390"/>
      <c r="D47" s="388"/>
      <c r="E47" s="182" t="s">
        <v>312</v>
      </c>
      <c r="F47" s="176" t="s">
        <v>207</v>
      </c>
    </row>
    <row r="48" spans="2:6">
      <c r="B48" s="224"/>
      <c r="C48" s="390"/>
      <c r="D48" s="388"/>
      <c r="E48" s="182" t="s">
        <v>313</v>
      </c>
      <c r="F48" s="176" t="s">
        <v>207</v>
      </c>
    </row>
    <row r="49" spans="1:6">
      <c r="B49" s="224"/>
      <c r="C49" s="390"/>
      <c r="D49" s="388"/>
      <c r="E49" s="182" t="s">
        <v>314</v>
      </c>
      <c r="F49" s="176" t="s">
        <v>207</v>
      </c>
    </row>
    <row r="50" spans="1:6">
      <c r="B50" s="224"/>
      <c r="C50" s="390"/>
      <c r="D50" s="388">
        <v>29</v>
      </c>
      <c r="E50" s="181" t="s">
        <v>315</v>
      </c>
      <c r="F50" s="176" t="s">
        <v>207</v>
      </c>
    </row>
    <row r="51" spans="1:6">
      <c r="B51" s="224"/>
      <c r="C51" s="390"/>
      <c r="D51" s="388"/>
      <c r="E51" s="182" t="s">
        <v>316</v>
      </c>
      <c r="F51" s="176" t="s">
        <v>207</v>
      </c>
    </row>
    <row r="52" spans="1:6">
      <c r="A52" s="183"/>
      <c r="D52" s="403"/>
      <c r="E52" s="178"/>
      <c r="F52" s="176"/>
    </row>
    <row r="53" spans="1:6">
      <c r="A53" s="183"/>
      <c r="D53" s="403"/>
      <c r="E53" s="178"/>
      <c r="F53" s="176"/>
    </row>
    <row r="54" spans="1:6" ht="17.25" thickBot="1">
      <c r="A54" s="177" t="s">
        <v>317</v>
      </c>
      <c r="D54" s="403"/>
      <c r="E54" s="178"/>
      <c r="F54" s="176" t="s">
        <v>207</v>
      </c>
    </row>
    <row r="55" spans="1:6">
      <c r="B55" s="229" t="s">
        <v>269</v>
      </c>
      <c r="C55" s="394"/>
      <c r="D55" s="404"/>
      <c r="E55" s="179"/>
      <c r="F55" s="176"/>
    </row>
    <row r="56" spans="1:6">
      <c r="B56" s="223" t="s">
        <v>270</v>
      </c>
      <c r="C56" s="389">
        <v>3</v>
      </c>
      <c r="D56" s="405"/>
      <c r="E56" s="180" t="s">
        <v>318</v>
      </c>
      <c r="F56" s="176" t="s">
        <v>207</v>
      </c>
    </row>
    <row r="57" spans="1:6">
      <c r="B57" s="224"/>
      <c r="C57" s="390"/>
      <c r="D57" s="388">
        <v>30</v>
      </c>
      <c r="E57" s="181" t="s">
        <v>319</v>
      </c>
      <c r="F57" s="176" t="s">
        <v>207</v>
      </c>
    </row>
    <row r="58" spans="1:6">
      <c r="B58" s="224"/>
      <c r="C58" s="390"/>
      <c r="D58" s="388"/>
      <c r="E58" s="182" t="s">
        <v>320</v>
      </c>
      <c r="F58" s="176" t="s">
        <v>207</v>
      </c>
    </row>
    <row r="59" spans="1:6">
      <c r="B59" s="224"/>
      <c r="C59" s="390"/>
      <c r="D59" s="388"/>
      <c r="E59" s="182" t="s">
        <v>321</v>
      </c>
      <c r="F59" s="176" t="s">
        <v>207</v>
      </c>
    </row>
    <row r="60" spans="1:6">
      <c r="B60" s="224"/>
      <c r="C60" s="390"/>
      <c r="D60" s="388">
        <v>31</v>
      </c>
      <c r="E60" s="181" t="s">
        <v>322</v>
      </c>
      <c r="F60" s="176" t="s">
        <v>207</v>
      </c>
    </row>
    <row r="61" spans="1:6">
      <c r="B61" s="224"/>
      <c r="C61" s="390"/>
      <c r="D61" s="388"/>
      <c r="E61" s="182" t="s">
        <v>323</v>
      </c>
      <c r="F61" s="176" t="s">
        <v>207</v>
      </c>
    </row>
    <row r="62" spans="1:6">
      <c r="B62" s="224"/>
      <c r="C62" s="390"/>
      <c r="D62" s="388"/>
      <c r="E62" s="182" t="s">
        <v>324</v>
      </c>
      <c r="F62" s="176" t="s">
        <v>207</v>
      </c>
    </row>
    <row r="63" spans="1:6">
      <c r="B63" s="224"/>
      <c r="C63" s="390"/>
      <c r="D63" s="388"/>
      <c r="E63" s="182" t="s">
        <v>325</v>
      </c>
      <c r="F63" s="176" t="s">
        <v>207</v>
      </c>
    </row>
    <row r="64" spans="1:6">
      <c r="B64" s="224"/>
      <c r="C64" s="390"/>
      <c r="D64" s="388"/>
      <c r="E64" s="182" t="s">
        <v>326</v>
      </c>
      <c r="F64" s="176" t="s">
        <v>207</v>
      </c>
    </row>
    <row r="65" spans="2:6">
      <c r="B65" s="224"/>
      <c r="C65" s="390"/>
      <c r="D65" s="388"/>
      <c r="E65" s="182" t="s">
        <v>327</v>
      </c>
      <c r="F65" s="176" t="s">
        <v>207</v>
      </c>
    </row>
    <row r="66" spans="2:6">
      <c r="B66" s="224"/>
      <c r="C66" s="390"/>
      <c r="D66" s="388"/>
      <c r="E66" s="182" t="s">
        <v>328</v>
      </c>
      <c r="F66" s="176" t="s">
        <v>207</v>
      </c>
    </row>
    <row r="67" spans="2:6">
      <c r="B67" s="224"/>
      <c r="C67" s="390"/>
      <c r="D67" s="388"/>
      <c r="E67" s="182" t="s">
        <v>329</v>
      </c>
      <c r="F67" s="176" t="s">
        <v>207</v>
      </c>
    </row>
    <row r="68" spans="2:6">
      <c r="B68" s="224"/>
      <c r="C68" s="390"/>
      <c r="D68" s="388"/>
      <c r="E68" s="182" t="s">
        <v>330</v>
      </c>
      <c r="F68" s="176" t="s">
        <v>207</v>
      </c>
    </row>
    <row r="69" spans="2:6">
      <c r="B69" s="224"/>
      <c r="C69" s="390"/>
      <c r="D69" s="388"/>
      <c r="E69" s="182" t="s">
        <v>331</v>
      </c>
      <c r="F69" s="176" t="s">
        <v>207</v>
      </c>
    </row>
    <row r="70" spans="2:6">
      <c r="B70" s="224"/>
      <c r="C70" s="390"/>
      <c r="D70" s="388">
        <v>32</v>
      </c>
      <c r="E70" s="181" t="s">
        <v>332</v>
      </c>
      <c r="F70" s="176" t="s">
        <v>207</v>
      </c>
    </row>
    <row r="71" spans="2:6">
      <c r="B71" s="224"/>
      <c r="C71" s="390"/>
      <c r="D71" s="388"/>
      <c r="E71" s="182" t="s">
        <v>333</v>
      </c>
      <c r="F71" s="176" t="s">
        <v>207</v>
      </c>
    </row>
    <row r="72" spans="2:6">
      <c r="B72" s="223" t="s">
        <v>270</v>
      </c>
      <c r="C72" s="389">
        <v>4</v>
      </c>
      <c r="D72" s="405"/>
      <c r="E72" s="180" t="s">
        <v>334</v>
      </c>
      <c r="F72" s="176" t="s">
        <v>207</v>
      </c>
    </row>
    <row r="73" spans="2:6">
      <c r="B73" s="224"/>
      <c r="C73" s="390"/>
      <c r="D73" s="388">
        <v>40</v>
      </c>
      <c r="E73" s="181" t="s">
        <v>335</v>
      </c>
      <c r="F73" s="176" t="s">
        <v>207</v>
      </c>
    </row>
    <row r="74" spans="2:6">
      <c r="B74" s="224"/>
      <c r="C74" s="390"/>
      <c r="D74" s="388"/>
      <c r="E74" s="182" t="s">
        <v>336</v>
      </c>
      <c r="F74" s="176" t="s">
        <v>207</v>
      </c>
    </row>
    <row r="75" spans="2:6">
      <c r="B75" s="224"/>
      <c r="C75" s="390"/>
      <c r="D75" s="388"/>
      <c r="E75" s="182" t="s">
        <v>337</v>
      </c>
      <c r="F75" s="176" t="s">
        <v>207</v>
      </c>
    </row>
    <row r="76" spans="2:6">
      <c r="B76" s="224"/>
      <c r="C76" s="390"/>
      <c r="D76" s="388">
        <v>41</v>
      </c>
      <c r="E76" s="181" t="s">
        <v>338</v>
      </c>
      <c r="F76" s="176" t="s">
        <v>207</v>
      </c>
    </row>
    <row r="77" spans="2:6">
      <c r="B77" s="224"/>
      <c r="C77" s="390"/>
      <c r="D77" s="388"/>
      <c r="E77" s="182" t="s">
        <v>339</v>
      </c>
      <c r="F77" s="176" t="s">
        <v>207</v>
      </c>
    </row>
    <row r="78" spans="2:6">
      <c r="B78" s="224"/>
      <c r="C78" s="390"/>
      <c r="D78" s="388"/>
      <c r="E78" s="182" t="s">
        <v>340</v>
      </c>
      <c r="F78" s="176" t="s">
        <v>207</v>
      </c>
    </row>
    <row r="79" spans="2:6">
      <c r="B79" s="224"/>
      <c r="C79" s="390"/>
      <c r="D79" s="388"/>
      <c r="E79" s="182" t="s">
        <v>341</v>
      </c>
      <c r="F79" s="176" t="s">
        <v>207</v>
      </c>
    </row>
    <row r="80" spans="2:6">
      <c r="B80" s="224"/>
      <c r="C80" s="390"/>
      <c r="D80" s="388"/>
      <c r="E80" s="182" t="s">
        <v>342</v>
      </c>
      <c r="F80" s="176" t="s">
        <v>207</v>
      </c>
    </row>
    <row r="81" spans="1:6">
      <c r="B81" s="224"/>
      <c r="C81" s="390"/>
      <c r="D81" s="388"/>
      <c r="E81" s="182" t="s">
        <v>343</v>
      </c>
      <c r="F81" s="176" t="s">
        <v>207</v>
      </c>
    </row>
    <row r="82" spans="1:6">
      <c r="B82" s="224"/>
      <c r="C82" s="390"/>
      <c r="D82" s="388"/>
      <c r="E82" s="182" t="s">
        <v>344</v>
      </c>
      <c r="F82" s="176" t="s">
        <v>207</v>
      </c>
    </row>
    <row r="83" spans="1:6">
      <c r="B83" s="224"/>
      <c r="C83" s="390"/>
      <c r="D83" s="388">
        <v>42</v>
      </c>
      <c r="E83" s="181" t="s">
        <v>345</v>
      </c>
      <c r="F83" s="176" t="s">
        <v>207</v>
      </c>
    </row>
    <row r="84" spans="1:6">
      <c r="B84" s="224"/>
      <c r="C84" s="390"/>
      <c r="D84" s="388"/>
      <c r="E84" s="182" t="s">
        <v>346</v>
      </c>
      <c r="F84" s="176" t="s">
        <v>207</v>
      </c>
    </row>
    <row r="85" spans="1:6">
      <c r="D85" s="403"/>
      <c r="E85" s="178"/>
      <c r="F85" s="176"/>
    </row>
    <row r="86" spans="1:6">
      <c r="B86" s="230"/>
      <c r="C86" s="395"/>
      <c r="D86" s="406"/>
      <c r="E86" s="178"/>
      <c r="F86" s="176"/>
    </row>
    <row r="87" spans="1:6" ht="17.25" thickBot="1">
      <c r="A87" s="177" t="s">
        <v>347</v>
      </c>
      <c r="D87" s="403"/>
      <c r="E87" s="178"/>
      <c r="F87" s="176" t="s">
        <v>207</v>
      </c>
    </row>
    <row r="88" spans="1:6">
      <c r="B88" s="229" t="s">
        <v>269</v>
      </c>
      <c r="C88" s="394"/>
      <c r="D88" s="404"/>
      <c r="E88" s="179"/>
      <c r="F88" s="176"/>
    </row>
    <row r="89" spans="1:6">
      <c r="B89" s="223" t="s">
        <v>270</v>
      </c>
      <c r="C89" s="389">
        <v>5</v>
      </c>
      <c r="D89" s="405"/>
      <c r="E89" s="180" t="s">
        <v>348</v>
      </c>
      <c r="F89" s="176" t="s">
        <v>207</v>
      </c>
    </row>
    <row r="90" spans="1:6">
      <c r="B90" s="224"/>
      <c r="C90" s="390"/>
      <c r="D90" s="388">
        <v>50</v>
      </c>
      <c r="E90" s="181" t="s">
        <v>349</v>
      </c>
      <c r="F90" s="176" t="s">
        <v>207</v>
      </c>
    </row>
    <row r="91" spans="1:6">
      <c r="B91" s="224"/>
      <c r="C91" s="390"/>
      <c r="D91" s="388"/>
      <c r="E91" s="182" t="s">
        <v>350</v>
      </c>
      <c r="F91" s="176" t="s">
        <v>207</v>
      </c>
    </row>
    <row r="92" spans="1:6">
      <c r="B92" s="224"/>
      <c r="C92" s="390"/>
      <c r="D92" s="388"/>
      <c r="E92" s="182" t="s">
        <v>351</v>
      </c>
      <c r="F92" s="176" t="s">
        <v>207</v>
      </c>
    </row>
    <row r="93" spans="1:6">
      <c r="B93" s="224"/>
      <c r="C93" s="390"/>
      <c r="D93" s="388">
        <v>51</v>
      </c>
      <c r="E93" s="181" t="s">
        <v>352</v>
      </c>
      <c r="F93" s="176" t="s">
        <v>207</v>
      </c>
    </row>
    <row r="94" spans="1:6">
      <c r="B94" s="224"/>
      <c r="C94" s="390"/>
      <c r="D94" s="388"/>
      <c r="E94" s="182" t="s">
        <v>353</v>
      </c>
      <c r="F94" s="176" t="s">
        <v>207</v>
      </c>
    </row>
    <row r="95" spans="1:6">
      <c r="B95" s="224"/>
      <c r="C95" s="390"/>
      <c r="D95" s="388"/>
      <c r="E95" s="182" t="s">
        <v>354</v>
      </c>
      <c r="F95" s="176" t="s">
        <v>207</v>
      </c>
    </row>
    <row r="96" spans="1:6">
      <c r="B96" s="224"/>
      <c r="C96" s="390"/>
      <c r="D96" s="388"/>
      <c r="E96" s="182" t="s">
        <v>355</v>
      </c>
      <c r="F96" s="176" t="s">
        <v>207</v>
      </c>
    </row>
    <row r="97" spans="2:6">
      <c r="B97" s="224"/>
      <c r="C97" s="390"/>
      <c r="D97" s="388"/>
      <c r="E97" s="182" t="s">
        <v>356</v>
      </c>
      <c r="F97" s="176" t="s">
        <v>207</v>
      </c>
    </row>
    <row r="98" spans="2:6">
      <c r="B98" s="224"/>
      <c r="C98" s="390"/>
      <c r="D98" s="388">
        <v>52</v>
      </c>
      <c r="E98" s="181" t="s">
        <v>357</v>
      </c>
      <c r="F98" s="176" t="s">
        <v>207</v>
      </c>
    </row>
    <row r="99" spans="2:6">
      <c r="B99" s="224"/>
      <c r="C99" s="390"/>
      <c r="D99" s="388"/>
      <c r="E99" s="182" t="s">
        <v>358</v>
      </c>
      <c r="F99" s="176" t="s">
        <v>207</v>
      </c>
    </row>
    <row r="100" spans="2:6">
      <c r="B100" s="224"/>
      <c r="C100" s="390"/>
      <c r="D100" s="388"/>
      <c r="E100" s="182" t="s">
        <v>359</v>
      </c>
      <c r="F100" s="176" t="s">
        <v>207</v>
      </c>
    </row>
    <row r="101" spans="2:6">
      <c r="B101" s="224"/>
      <c r="C101" s="390"/>
      <c r="D101" s="388">
        <v>53</v>
      </c>
      <c r="E101" s="181" t="s">
        <v>360</v>
      </c>
      <c r="F101" s="176" t="s">
        <v>207</v>
      </c>
    </row>
    <row r="102" spans="2:6">
      <c r="B102" s="224"/>
      <c r="C102" s="390"/>
      <c r="D102" s="388"/>
      <c r="E102" s="182" t="s">
        <v>361</v>
      </c>
      <c r="F102" s="176" t="s">
        <v>207</v>
      </c>
    </row>
    <row r="103" spans="2:6">
      <c r="B103" s="224"/>
      <c r="C103" s="390"/>
      <c r="D103" s="388"/>
      <c r="E103" s="182" t="s">
        <v>362</v>
      </c>
      <c r="F103" s="176" t="s">
        <v>207</v>
      </c>
    </row>
    <row r="104" spans="2:6">
      <c r="B104" s="224"/>
      <c r="C104" s="390"/>
      <c r="D104" s="388">
        <v>54</v>
      </c>
      <c r="E104" s="181" t="s">
        <v>363</v>
      </c>
      <c r="F104" s="176" t="s">
        <v>207</v>
      </c>
    </row>
    <row r="105" spans="2:6">
      <c r="B105" s="224"/>
      <c r="C105" s="390"/>
      <c r="D105" s="388"/>
      <c r="E105" s="182" t="s">
        <v>364</v>
      </c>
      <c r="F105" s="176" t="s">
        <v>207</v>
      </c>
    </row>
    <row r="106" spans="2:6">
      <c r="B106" s="224"/>
      <c r="C106" s="390"/>
      <c r="D106" s="388"/>
      <c r="E106" s="182" t="s">
        <v>365</v>
      </c>
      <c r="F106" s="176" t="s">
        <v>207</v>
      </c>
    </row>
    <row r="107" spans="2:6">
      <c r="B107" s="224"/>
      <c r="C107" s="390"/>
      <c r="D107" s="388"/>
      <c r="E107" s="182" t="s">
        <v>366</v>
      </c>
      <c r="F107" s="176" t="s">
        <v>207</v>
      </c>
    </row>
    <row r="108" spans="2:6">
      <c r="B108" s="224"/>
      <c r="C108" s="390"/>
      <c r="D108" s="388"/>
      <c r="E108" s="182" t="s">
        <v>367</v>
      </c>
      <c r="F108" s="176" t="s">
        <v>207</v>
      </c>
    </row>
    <row r="109" spans="2:6">
      <c r="B109" s="224"/>
      <c r="C109" s="390"/>
      <c r="D109" s="388"/>
      <c r="E109" s="182" t="s">
        <v>368</v>
      </c>
      <c r="F109" s="176" t="s">
        <v>207</v>
      </c>
    </row>
    <row r="110" spans="2:6">
      <c r="B110" s="224"/>
      <c r="C110" s="390"/>
      <c r="D110" s="388"/>
      <c r="E110" s="182" t="s">
        <v>369</v>
      </c>
      <c r="F110" s="176" t="s">
        <v>207</v>
      </c>
    </row>
    <row r="111" spans="2:6">
      <c r="B111" s="224"/>
      <c r="C111" s="390"/>
      <c r="D111" s="388"/>
      <c r="E111" s="182" t="s">
        <v>370</v>
      </c>
      <c r="F111" s="176" t="s">
        <v>207</v>
      </c>
    </row>
    <row r="112" spans="2:6">
      <c r="B112" s="224"/>
      <c r="C112" s="390"/>
      <c r="D112" s="388"/>
      <c r="E112" s="182" t="s">
        <v>371</v>
      </c>
      <c r="F112" s="176" t="s">
        <v>207</v>
      </c>
    </row>
    <row r="113" spans="2:6">
      <c r="B113" s="224"/>
      <c r="C113" s="390"/>
      <c r="D113" s="388"/>
      <c r="E113" s="182" t="s">
        <v>372</v>
      </c>
      <c r="F113" s="176" t="s">
        <v>207</v>
      </c>
    </row>
    <row r="114" spans="2:6">
      <c r="B114" s="224"/>
      <c r="C114" s="390"/>
      <c r="D114" s="388">
        <v>55</v>
      </c>
      <c r="E114" s="181" t="s">
        <v>373</v>
      </c>
      <c r="F114" s="176" t="s">
        <v>207</v>
      </c>
    </row>
    <row r="115" spans="2:6">
      <c r="B115" s="224"/>
      <c r="C115" s="390"/>
      <c r="D115" s="388"/>
      <c r="E115" s="182" t="s">
        <v>374</v>
      </c>
      <c r="F115" s="176" t="s">
        <v>207</v>
      </c>
    </row>
    <row r="116" spans="2:6">
      <c r="B116" s="224"/>
      <c r="C116" s="390"/>
      <c r="D116" s="388"/>
      <c r="E116" s="182" t="s">
        <v>375</v>
      </c>
      <c r="F116" s="176" t="s">
        <v>207</v>
      </c>
    </row>
    <row r="117" spans="2:6">
      <c r="B117" s="224"/>
      <c r="C117" s="390"/>
      <c r="D117" s="388"/>
      <c r="E117" s="182" t="s">
        <v>376</v>
      </c>
      <c r="F117" s="176" t="s">
        <v>207</v>
      </c>
    </row>
    <row r="118" spans="2:6">
      <c r="B118" s="224"/>
      <c r="C118" s="390"/>
      <c r="D118" s="388"/>
      <c r="E118" s="182" t="s">
        <v>377</v>
      </c>
      <c r="F118" s="176" t="s">
        <v>207</v>
      </c>
    </row>
    <row r="119" spans="2:6">
      <c r="B119" s="224"/>
      <c r="C119" s="390"/>
      <c r="D119" s="388"/>
      <c r="E119" s="182" t="s">
        <v>378</v>
      </c>
      <c r="F119" s="176" t="s">
        <v>207</v>
      </c>
    </row>
    <row r="120" spans="2:6">
      <c r="B120" s="224"/>
      <c r="C120" s="390"/>
      <c r="D120" s="388"/>
      <c r="E120" s="182" t="s">
        <v>379</v>
      </c>
      <c r="F120" s="176" t="s">
        <v>207</v>
      </c>
    </row>
    <row r="121" spans="2:6">
      <c r="B121" s="224"/>
      <c r="C121" s="390"/>
      <c r="D121" s="388"/>
      <c r="E121" s="182" t="s">
        <v>380</v>
      </c>
      <c r="F121" s="176" t="s">
        <v>207</v>
      </c>
    </row>
    <row r="122" spans="2:6">
      <c r="B122" s="224"/>
      <c r="C122" s="390"/>
      <c r="D122" s="388"/>
      <c r="E122" s="182" t="s">
        <v>381</v>
      </c>
      <c r="F122" s="176" t="s">
        <v>207</v>
      </c>
    </row>
    <row r="123" spans="2:6">
      <c r="B123" s="224"/>
      <c r="C123" s="390"/>
      <c r="D123" s="388">
        <v>59</v>
      </c>
      <c r="E123" s="181" t="s">
        <v>382</v>
      </c>
      <c r="F123" s="176" t="s">
        <v>207</v>
      </c>
    </row>
    <row r="124" spans="2:6">
      <c r="B124" s="224"/>
      <c r="C124" s="390"/>
      <c r="D124" s="388"/>
      <c r="E124" s="182" t="s">
        <v>383</v>
      </c>
      <c r="F124" s="176" t="s">
        <v>207</v>
      </c>
    </row>
    <row r="125" spans="2:6">
      <c r="B125" s="224"/>
      <c r="C125" s="390"/>
      <c r="D125" s="388"/>
      <c r="E125" s="182" t="s">
        <v>384</v>
      </c>
      <c r="F125" s="176" t="s">
        <v>207</v>
      </c>
    </row>
    <row r="126" spans="2:6">
      <c r="B126" s="224"/>
      <c r="C126" s="390"/>
      <c r="D126" s="388"/>
      <c r="E126" s="182" t="s">
        <v>385</v>
      </c>
      <c r="F126" s="176" t="s">
        <v>207</v>
      </c>
    </row>
    <row r="127" spans="2:6">
      <c r="B127" s="224"/>
      <c r="C127" s="390"/>
      <c r="D127" s="388"/>
      <c r="E127" s="182" t="s">
        <v>386</v>
      </c>
      <c r="F127" s="176" t="s">
        <v>207</v>
      </c>
    </row>
    <row r="128" spans="2:6">
      <c r="B128" s="224"/>
      <c r="C128" s="390"/>
      <c r="D128" s="388"/>
      <c r="E128" s="182" t="s">
        <v>387</v>
      </c>
      <c r="F128" s="176" t="s">
        <v>207</v>
      </c>
    </row>
    <row r="129" spans="1:6">
      <c r="B129" s="230"/>
      <c r="C129" s="395"/>
      <c r="D129" s="406"/>
      <c r="E129" s="178"/>
      <c r="F129" s="176"/>
    </row>
    <row r="130" spans="1:6">
      <c r="B130" s="230"/>
      <c r="C130" s="395"/>
      <c r="D130" s="406"/>
      <c r="E130" s="178"/>
      <c r="F130" s="176"/>
    </row>
    <row r="131" spans="1:6" ht="17.25" thickBot="1">
      <c r="A131" s="177" t="s">
        <v>388</v>
      </c>
      <c r="D131" s="403"/>
      <c r="E131" s="178"/>
      <c r="F131" s="176" t="s">
        <v>207</v>
      </c>
    </row>
    <row r="132" spans="1:6">
      <c r="B132" s="229" t="s">
        <v>269</v>
      </c>
      <c r="C132" s="394"/>
      <c r="D132" s="404"/>
      <c r="E132" s="179"/>
      <c r="F132" s="176"/>
    </row>
    <row r="133" spans="1:6">
      <c r="B133" s="223" t="s">
        <v>270</v>
      </c>
      <c r="C133" s="389">
        <v>6</v>
      </c>
      <c r="D133" s="405"/>
      <c r="E133" s="180" t="s">
        <v>389</v>
      </c>
      <c r="F133" s="176" t="s">
        <v>207</v>
      </c>
    </row>
    <row r="134" spans="1:6">
      <c r="B134" s="224"/>
      <c r="C134" s="390"/>
      <c r="D134" s="388">
        <v>60</v>
      </c>
      <c r="E134" s="181" t="s">
        <v>390</v>
      </c>
      <c r="F134" s="176" t="s">
        <v>207</v>
      </c>
    </row>
    <row r="135" spans="1:6">
      <c r="B135" s="224"/>
      <c r="C135" s="390"/>
      <c r="D135" s="388"/>
      <c r="E135" s="182" t="s">
        <v>391</v>
      </c>
      <c r="F135" s="176" t="s">
        <v>207</v>
      </c>
    </row>
    <row r="136" spans="1:6">
      <c r="B136" s="224"/>
      <c r="C136" s="390"/>
      <c r="D136" s="388"/>
      <c r="E136" s="182" t="s">
        <v>392</v>
      </c>
      <c r="F136" s="176" t="s">
        <v>207</v>
      </c>
    </row>
    <row r="137" spans="1:6">
      <c r="B137" s="224"/>
      <c r="C137" s="390"/>
      <c r="D137" s="388">
        <v>61</v>
      </c>
      <c r="E137" s="181" t="s">
        <v>393</v>
      </c>
      <c r="F137" s="176" t="s">
        <v>207</v>
      </c>
    </row>
    <row r="138" spans="1:6">
      <c r="B138" s="224"/>
      <c r="C138" s="390"/>
      <c r="D138" s="388"/>
      <c r="E138" s="182" t="s">
        <v>394</v>
      </c>
      <c r="F138" s="176" t="s">
        <v>207</v>
      </c>
    </row>
    <row r="139" spans="1:6">
      <c r="B139" s="224"/>
      <c r="C139" s="390"/>
      <c r="D139" s="388">
        <v>62</v>
      </c>
      <c r="E139" s="181" t="s">
        <v>395</v>
      </c>
      <c r="F139" s="176" t="s">
        <v>207</v>
      </c>
    </row>
    <row r="140" spans="1:6">
      <c r="B140" s="224"/>
      <c r="C140" s="390"/>
      <c r="D140" s="388"/>
      <c r="E140" s="182" t="s">
        <v>396</v>
      </c>
      <c r="F140" s="176" t="s">
        <v>207</v>
      </c>
    </row>
    <row r="141" spans="1:6">
      <c r="B141" s="224"/>
      <c r="C141" s="390"/>
      <c r="D141" s="388"/>
      <c r="E141" s="182" t="s">
        <v>397</v>
      </c>
      <c r="F141" s="176" t="s">
        <v>207</v>
      </c>
    </row>
    <row r="142" spans="1:6">
      <c r="B142" s="224"/>
      <c r="C142" s="390"/>
      <c r="D142" s="388"/>
      <c r="E142" s="182" t="s">
        <v>398</v>
      </c>
      <c r="F142" s="176" t="s">
        <v>207</v>
      </c>
    </row>
    <row r="143" spans="1:6">
      <c r="B143" s="224"/>
      <c r="C143" s="390"/>
      <c r="D143" s="388">
        <v>63</v>
      </c>
      <c r="E143" s="181" t="s">
        <v>399</v>
      </c>
      <c r="F143" s="176" t="s">
        <v>207</v>
      </c>
    </row>
    <row r="144" spans="1:6">
      <c r="B144" s="224"/>
      <c r="C144" s="390"/>
      <c r="D144" s="388"/>
      <c r="E144" s="182" t="s">
        <v>400</v>
      </c>
      <c r="F144" s="176" t="s">
        <v>207</v>
      </c>
    </row>
    <row r="145" spans="2:6">
      <c r="B145" s="224"/>
      <c r="C145" s="390"/>
      <c r="D145" s="388">
        <v>64</v>
      </c>
      <c r="E145" s="181" t="s">
        <v>401</v>
      </c>
      <c r="F145" s="176" t="s">
        <v>207</v>
      </c>
    </row>
    <row r="146" spans="2:6">
      <c r="B146" s="224"/>
      <c r="C146" s="390"/>
      <c r="D146" s="388"/>
      <c r="E146" s="182" t="s">
        <v>402</v>
      </c>
      <c r="F146" s="176" t="s">
        <v>207</v>
      </c>
    </row>
    <row r="147" spans="2:6">
      <c r="B147" s="224"/>
      <c r="C147" s="390"/>
      <c r="D147" s="388">
        <v>65</v>
      </c>
      <c r="E147" s="181" t="s">
        <v>403</v>
      </c>
      <c r="F147" s="176" t="s">
        <v>207</v>
      </c>
    </row>
    <row r="148" spans="2:6">
      <c r="B148" s="224"/>
      <c r="C148" s="390"/>
      <c r="D148" s="388"/>
      <c r="E148" s="182" t="s">
        <v>404</v>
      </c>
      <c r="F148" s="176" t="s">
        <v>207</v>
      </c>
    </row>
    <row r="149" spans="2:6">
      <c r="B149" s="224"/>
      <c r="C149" s="390"/>
      <c r="D149" s="388">
        <v>66</v>
      </c>
      <c r="E149" s="181" t="s">
        <v>405</v>
      </c>
      <c r="F149" s="176" t="s">
        <v>207</v>
      </c>
    </row>
    <row r="150" spans="2:6">
      <c r="B150" s="224"/>
      <c r="C150" s="390"/>
      <c r="D150" s="388"/>
      <c r="E150" s="182" t="s">
        <v>406</v>
      </c>
      <c r="F150" s="176" t="s">
        <v>207</v>
      </c>
    </row>
    <row r="151" spans="2:6">
      <c r="B151" s="223" t="s">
        <v>270</v>
      </c>
      <c r="C151" s="389">
        <v>7</v>
      </c>
      <c r="D151" s="405"/>
      <c r="E151" s="180" t="s">
        <v>407</v>
      </c>
      <c r="F151" s="176" t="s">
        <v>207</v>
      </c>
    </row>
    <row r="152" spans="2:6">
      <c r="B152" s="224"/>
      <c r="C152" s="390"/>
      <c r="D152" s="388">
        <v>70</v>
      </c>
      <c r="E152" s="181" t="s">
        <v>408</v>
      </c>
      <c r="F152" s="176" t="s">
        <v>207</v>
      </c>
    </row>
    <row r="153" spans="2:6">
      <c r="B153" s="224"/>
      <c r="C153" s="390"/>
      <c r="D153" s="388"/>
      <c r="E153" s="182" t="s">
        <v>409</v>
      </c>
      <c r="F153" s="176" t="s">
        <v>207</v>
      </c>
    </row>
    <row r="154" spans="2:6">
      <c r="B154" s="224"/>
      <c r="C154" s="390"/>
      <c r="D154" s="388"/>
      <c r="E154" s="182" t="s">
        <v>410</v>
      </c>
      <c r="F154" s="176" t="s">
        <v>207</v>
      </c>
    </row>
    <row r="155" spans="2:6">
      <c r="B155" s="224"/>
      <c r="C155" s="390"/>
      <c r="D155" s="388">
        <v>71</v>
      </c>
      <c r="E155" s="181" t="s">
        <v>411</v>
      </c>
      <c r="F155" s="176" t="s">
        <v>207</v>
      </c>
    </row>
    <row r="156" spans="2:6">
      <c r="B156" s="224"/>
      <c r="C156" s="390"/>
      <c r="D156" s="388"/>
      <c r="E156" s="182" t="s">
        <v>412</v>
      </c>
      <c r="F156" s="176" t="s">
        <v>207</v>
      </c>
    </row>
    <row r="157" spans="2:6">
      <c r="B157" s="224"/>
      <c r="C157" s="390"/>
      <c r="D157" s="388"/>
      <c r="E157" s="182" t="s">
        <v>413</v>
      </c>
      <c r="F157" s="176" t="s">
        <v>207</v>
      </c>
    </row>
    <row r="158" spans="2:6">
      <c r="B158" s="224"/>
      <c r="C158" s="390"/>
      <c r="D158" s="388">
        <v>72</v>
      </c>
      <c r="E158" s="181" t="s">
        <v>414</v>
      </c>
      <c r="F158" s="176" t="s">
        <v>207</v>
      </c>
    </row>
    <row r="159" spans="2:6">
      <c r="B159" s="224"/>
      <c r="C159" s="390"/>
      <c r="D159" s="388"/>
      <c r="E159" s="182" t="s">
        <v>415</v>
      </c>
      <c r="F159" s="176" t="s">
        <v>207</v>
      </c>
    </row>
    <row r="160" spans="2:6">
      <c r="B160" s="224"/>
      <c r="C160" s="390"/>
      <c r="D160" s="388"/>
      <c r="E160" s="182" t="s">
        <v>416</v>
      </c>
      <c r="F160" s="176" t="s">
        <v>207</v>
      </c>
    </row>
    <row r="161" spans="2:6">
      <c r="B161" s="224"/>
      <c r="C161" s="390"/>
      <c r="D161" s="388"/>
      <c r="E161" s="182" t="s">
        <v>417</v>
      </c>
      <c r="F161" s="176" t="s">
        <v>207</v>
      </c>
    </row>
    <row r="162" spans="2:6">
      <c r="B162" s="224"/>
      <c r="C162" s="390"/>
      <c r="D162" s="388">
        <v>73</v>
      </c>
      <c r="E162" s="181" t="s">
        <v>418</v>
      </c>
      <c r="F162" s="176" t="s">
        <v>207</v>
      </c>
    </row>
    <row r="163" spans="2:6">
      <c r="B163" s="224"/>
      <c r="C163" s="390"/>
      <c r="D163" s="388"/>
      <c r="E163" s="182" t="s">
        <v>419</v>
      </c>
      <c r="F163" s="176" t="s">
        <v>207</v>
      </c>
    </row>
    <row r="164" spans="2:6">
      <c r="B164" s="224"/>
      <c r="C164" s="390"/>
      <c r="D164" s="388"/>
      <c r="E164" s="182" t="s">
        <v>420</v>
      </c>
      <c r="F164" s="176" t="s">
        <v>207</v>
      </c>
    </row>
    <row r="165" spans="2:6">
      <c r="B165" s="224"/>
      <c r="C165" s="390"/>
      <c r="D165" s="388">
        <v>74</v>
      </c>
      <c r="E165" s="181" t="s">
        <v>421</v>
      </c>
      <c r="F165" s="176" t="s">
        <v>207</v>
      </c>
    </row>
    <row r="166" spans="2:6">
      <c r="B166" s="224"/>
      <c r="C166" s="390"/>
      <c r="D166" s="388"/>
      <c r="E166" s="182" t="s">
        <v>422</v>
      </c>
      <c r="F166" s="176" t="s">
        <v>207</v>
      </c>
    </row>
    <row r="167" spans="2:6">
      <c r="B167" s="224"/>
      <c r="C167" s="390"/>
      <c r="D167" s="388"/>
      <c r="E167" s="182" t="s">
        <v>423</v>
      </c>
      <c r="F167" s="176" t="s">
        <v>207</v>
      </c>
    </row>
    <row r="168" spans="2:6">
      <c r="B168" s="224"/>
      <c r="C168" s="390"/>
      <c r="D168" s="388"/>
      <c r="E168" s="182" t="s">
        <v>424</v>
      </c>
      <c r="F168" s="176" t="s">
        <v>207</v>
      </c>
    </row>
    <row r="169" spans="2:6">
      <c r="B169" s="224"/>
      <c r="C169" s="390"/>
      <c r="D169" s="388"/>
      <c r="E169" s="182" t="s">
        <v>425</v>
      </c>
      <c r="F169" s="176" t="s">
        <v>207</v>
      </c>
    </row>
    <row r="170" spans="2:6">
      <c r="B170" s="224"/>
      <c r="C170" s="390"/>
      <c r="D170" s="388">
        <v>75</v>
      </c>
      <c r="E170" s="181" t="s">
        <v>426</v>
      </c>
      <c r="F170" s="176" t="s">
        <v>207</v>
      </c>
    </row>
    <row r="171" spans="2:6">
      <c r="B171" s="224"/>
      <c r="C171" s="390"/>
      <c r="D171" s="388"/>
      <c r="E171" s="182" t="s">
        <v>427</v>
      </c>
      <c r="F171" s="176" t="s">
        <v>207</v>
      </c>
    </row>
    <row r="172" spans="2:6">
      <c r="B172" s="224"/>
      <c r="C172" s="390"/>
      <c r="D172" s="388">
        <v>76</v>
      </c>
      <c r="E172" s="181" t="s">
        <v>428</v>
      </c>
      <c r="F172" s="176" t="s">
        <v>207</v>
      </c>
    </row>
    <row r="173" spans="2:6">
      <c r="B173" s="224"/>
      <c r="C173" s="390"/>
      <c r="D173" s="388"/>
      <c r="E173" s="182" t="s">
        <v>429</v>
      </c>
      <c r="F173" s="176" t="s">
        <v>207</v>
      </c>
    </row>
    <row r="174" spans="2:6">
      <c r="B174" s="224"/>
      <c r="C174" s="390"/>
      <c r="D174" s="388"/>
      <c r="E174" s="182" t="s">
        <v>430</v>
      </c>
      <c r="F174" s="176" t="s">
        <v>207</v>
      </c>
    </row>
    <row r="175" spans="2:6">
      <c r="B175" s="224"/>
      <c r="C175" s="390"/>
      <c r="D175" s="388"/>
      <c r="E175" s="182" t="s">
        <v>431</v>
      </c>
      <c r="F175" s="176" t="s">
        <v>207</v>
      </c>
    </row>
    <row r="176" spans="2:6">
      <c r="B176" s="224"/>
      <c r="C176" s="390"/>
      <c r="D176" s="388">
        <v>77</v>
      </c>
      <c r="E176" s="181" t="s">
        <v>432</v>
      </c>
      <c r="F176" s="176" t="s">
        <v>207</v>
      </c>
    </row>
    <row r="177" spans="2:6">
      <c r="B177" s="224"/>
      <c r="C177" s="390"/>
      <c r="D177" s="388"/>
      <c r="E177" s="182" t="s">
        <v>433</v>
      </c>
      <c r="F177" s="176" t="s">
        <v>207</v>
      </c>
    </row>
    <row r="178" spans="2:6">
      <c r="B178" s="224"/>
      <c r="C178" s="390"/>
      <c r="D178" s="388"/>
      <c r="E178" s="182" t="s">
        <v>434</v>
      </c>
      <c r="F178" s="176" t="s">
        <v>207</v>
      </c>
    </row>
    <row r="179" spans="2:6">
      <c r="B179" s="224"/>
      <c r="C179" s="390"/>
      <c r="D179" s="388">
        <v>78</v>
      </c>
      <c r="E179" s="181" t="s">
        <v>435</v>
      </c>
      <c r="F179" s="176" t="s">
        <v>207</v>
      </c>
    </row>
    <row r="180" spans="2:6">
      <c r="B180" s="224"/>
      <c r="C180" s="390"/>
      <c r="D180" s="388"/>
      <c r="E180" s="182" t="s">
        <v>436</v>
      </c>
      <c r="F180" s="176" t="s">
        <v>207</v>
      </c>
    </row>
    <row r="181" spans="2:6">
      <c r="B181" s="224"/>
      <c r="C181" s="390"/>
      <c r="D181" s="388"/>
      <c r="E181" s="182" t="s">
        <v>437</v>
      </c>
      <c r="F181" s="176" t="s">
        <v>207</v>
      </c>
    </row>
    <row r="182" spans="2:6">
      <c r="B182" s="224"/>
      <c r="C182" s="390"/>
      <c r="D182" s="388">
        <v>79</v>
      </c>
      <c r="E182" s="181" t="s">
        <v>438</v>
      </c>
      <c r="F182" s="176" t="s">
        <v>207</v>
      </c>
    </row>
    <row r="183" spans="2:6">
      <c r="B183" s="224"/>
      <c r="C183" s="390"/>
      <c r="D183" s="388"/>
      <c r="E183" s="182" t="s">
        <v>439</v>
      </c>
      <c r="F183" s="176" t="s">
        <v>207</v>
      </c>
    </row>
    <row r="184" spans="2:6">
      <c r="B184" s="224"/>
      <c r="C184" s="390"/>
      <c r="D184" s="388"/>
      <c r="E184" s="182" t="s">
        <v>440</v>
      </c>
      <c r="F184" s="176" t="s">
        <v>207</v>
      </c>
    </row>
    <row r="185" spans="2:6">
      <c r="B185" s="224"/>
      <c r="C185" s="390"/>
      <c r="D185" s="388"/>
      <c r="E185" s="182" t="s">
        <v>441</v>
      </c>
      <c r="F185" s="176" t="s">
        <v>207</v>
      </c>
    </row>
    <row r="186" spans="2:6">
      <c r="B186" s="224"/>
      <c r="C186" s="390"/>
      <c r="D186" s="388"/>
      <c r="E186" s="182" t="s">
        <v>442</v>
      </c>
      <c r="F186" s="176" t="s">
        <v>207</v>
      </c>
    </row>
    <row r="187" spans="2:6">
      <c r="B187" s="224"/>
      <c r="C187" s="390"/>
      <c r="D187" s="388"/>
      <c r="E187" s="182" t="s">
        <v>443</v>
      </c>
      <c r="F187" s="176" t="s">
        <v>207</v>
      </c>
    </row>
    <row r="188" spans="2:6">
      <c r="B188" s="224"/>
      <c r="C188" s="390"/>
      <c r="D188" s="388"/>
      <c r="E188" s="182" t="s">
        <v>444</v>
      </c>
      <c r="F188" s="176" t="s">
        <v>207</v>
      </c>
    </row>
    <row r="189" spans="2:6">
      <c r="B189" s="224"/>
      <c r="C189" s="390"/>
      <c r="D189" s="388"/>
      <c r="E189" s="182" t="s">
        <v>445</v>
      </c>
      <c r="F189" s="176" t="s">
        <v>207</v>
      </c>
    </row>
    <row r="190" spans="2:6">
      <c r="B190" s="223" t="s">
        <v>270</v>
      </c>
      <c r="C190" s="389">
        <v>8</v>
      </c>
      <c r="D190" s="405"/>
      <c r="E190" s="180" t="s">
        <v>446</v>
      </c>
      <c r="F190" s="176" t="s">
        <v>207</v>
      </c>
    </row>
    <row r="191" spans="2:6">
      <c r="B191" s="224"/>
      <c r="C191" s="390"/>
      <c r="D191" s="388">
        <v>80</v>
      </c>
      <c r="E191" s="181" t="s">
        <v>447</v>
      </c>
      <c r="F191" s="176" t="s">
        <v>207</v>
      </c>
    </row>
    <row r="192" spans="2:6">
      <c r="B192" s="224"/>
      <c r="C192" s="390"/>
      <c r="D192" s="388"/>
      <c r="E192" s="182" t="s">
        <v>448</v>
      </c>
      <c r="F192" s="176" t="s">
        <v>207</v>
      </c>
    </row>
    <row r="193" spans="2:6">
      <c r="B193" s="224"/>
      <c r="C193" s="390"/>
      <c r="D193" s="388"/>
      <c r="E193" s="182" t="s">
        <v>449</v>
      </c>
      <c r="F193" s="176" t="s">
        <v>207</v>
      </c>
    </row>
    <row r="194" spans="2:6">
      <c r="B194" s="224"/>
      <c r="C194" s="390"/>
      <c r="D194" s="388">
        <v>81</v>
      </c>
      <c r="E194" s="181" t="s">
        <v>450</v>
      </c>
      <c r="F194" s="176" t="s">
        <v>207</v>
      </c>
    </row>
    <row r="195" spans="2:6">
      <c r="B195" s="224"/>
      <c r="C195" s="390"/>
      <c r="D195" s="388"/>
      <c r="E195" s="182" t="s">
        <v>451</v>
      </c>
      <c r="F195" s="176" t="s">
        <v>207</v>
      </c>
    </row>
    <row r="196" spans="2:6">
      <c r="B196" s="224"/>
      <c r="C196" s="390"/>
      <c r="D196" s="388"/>
      <c r="E196" s="182" t="s">
        <v>452</v>
      </c>
      <c r="F196" s="176" t="s">
        <v>207</v>
      </c>
    </row>
    <row r="197" spans="2:6">
      <c r="B197" s="224"/>
      <c r="C197" s="390"/>
      <c r="D197" s="388">
        <v>82</v>
      </c>
      <c r="E197" s="181" t="s">
        <v>453</v>
      </c>
      <c r="F197" s="176" t="s">
        <v>207</v>
      </c>
    </row>
    <row r="198" spans="2:6">
      <c r="B198" s="224"/>
      <c r="C198" s="390"/>
      <c r="D198" s="388"/>
      <c r="E198" s="182" t="s">
        <v>454</v>
      </c>
      <c r="F198" s="176" t="s">
        <v>207</v>
      </c>
    </row>
    <row r="199" spans="2:6">
      <c r="B199" s="224"/>
      <c r="C199" s="390"/>
      <c r="D199" s="388"/>
      <c r="E199" s="182" t="s">
        <v>455</v>
      </c>
      <c r="F199" s="176" t="s">
        <v>207</v>
      </c>
    </row>
    <row r="200" spans="2:6">
      <c r="B200" s="224"/>
      <c r="C200" s="390"/>
      <c r="D200" s="388"/>
      <c r="E200" s="182" t="s">
        <v>456</v>
      </c>
      <c r="F200" s="176" t="s">
        <v>207</v>
      </c>
    </row>
    <row r="201" spans="2:6">
      <c r="B201" s="224"/>
      <c r="C201" s="390"/>
      <c r="D201" s="388">
        <v>83</v>
      </c>
      <c r="E201" s="181" t="s">
        <v>457</v>
      </c>
      <c r="F201" s="176" t="s">
        <v>207</v>
      </c>
    </row>
    <row r="202" spans="2:6">
      <c r="B202" s="224"/>
      <c r="C202" s="390"/>
      <c r="D202" s="388"/>
      <c r="E202" s="182" t="s">
        <v>458</v>
      </c>
      <c r="F202" s="176" t="s">
        <v>207</v>
      </c>
    </row>
    <row r="203" spans="2:6">
      <c r="B203" s="224"/>
      <c r="C203" s="390"/>
      <c r="D203" s="388"/>
      <c r="E203" s="182" t="s">
        <v>459</v>
      </c>
      <c r="F203" s="176" t="s">
        <v>207</v>
      </c>
    </row>
    <row r="204" spans="2:6">
      <c r="B204" s="224"/>
      <c r="C204" s="390"/>
      <c r="D204" s="388"/>
      <c r="E204" s="182" t="s">
        <v>460</v>
      </c>
      <c r="F204" s="176" t="s">
        <v>207</v>
      </c>
    </row>
    <row r="205" spans="2:6">
      <c r="B205" s="224"/>
      <c r="C205" s="390"/>
      <c r="D205" s="388"/>
      <c r="E205" s="182" t="s">
        <v>461</v>
      </c>
      <c r="F205" s="176" t="s">
        <v>207</v>
      </c>
    </row>
    <row r="206" spans="2:6">
      <c r="B206" s="224"/>
      <c r="C206" s="390"/>
      <c r="D206" s="388">
        <v>84</v>
      </c>
      <c r="E206" s="181" t="s">
        <v>462</v>
      </c>
      <c r="F206" s="176" t="s">
        <v>207</v>
      </c>
    </row>
    <row r="207" spans="2:6">
      <c r="B207" s="224"/>
      <c r="C207" s="390"/>
      <c r="D207" s="388"/>
      <c r="E207" s="182" t="s">
        <v>463</v>
      </c>
      <c r="F207" s="176" t="s">
        <v>207</v>
      </c>
    </row>
    <row r="208" spans="2:6">
      <c r="B208" s="224"/>
      <c r="C208" s="390"/>
      <c r="D208" s="388"/>
      <c r="E208" s="182" t="s">
        <v>464</v>
      </c>
      <c r="F208" s="176" t="s">
        <v>207</v>
      </c>
    </row>
    <row r="209" spans="1:6">
      <c r="B209" s="224"/>
      <c r="C209" s="390"/>
      <c r="D209" s="388">
        <v>89</v>
      </c>
      <c r="E209" s="181" t="s">
        <v>465</v>
      </c>
      <c r="F209" s="176" t="s">
        <v>207</v>
      </c>
    </row>
    <row r="210" spans="1:6">
      <c r="B210" s="224"/>
      <c r="C210" s="390"/>
      <c r="D210" s="388"/>
      <c r="E210" s="182" t="s">
        <v>466</v>
      </c>
      <c r="F210" s="176" t="s">
        <v>207</v>
      </c>
    </row>
    <row r="211" spans="1:6">
      <c r="B211" s="224"/>
      <c r="C211" s="390"/>
      <c r="D211" s="388"/>
      <c r="E211" s="182" t="s">
        <v>467</v>
      </c>
      <c r="F211" s="176" t="s">
        <v>207</v>
      </c>
    </row>
    <row r="212" spans="1:6">
      <c r="B212" s="224"/>
      <c r="C212" s="390"/>
      <c r="D212" s="388"/>
      <c r="E212" s="182" t="s">
        <v>468</v>
      </c>
      <c r="F212" s="176" t="s">
        <v>207</v>
      </c>
    </row>
    <row r="213" spans="1:6">
      <c r="B213" s="224"/>
      <c r="C213" s="390"/>
      <c r="D213" s="388"/>
      <c r="E213" s="182" t="s">
        <v>469</v>
      </c>
      <c r="F213" s="176" t="s">
        <v>207</v>
      </c>
    </row>
    <row r="214" spans="1:6">
      <c r="B214" s="230"/>
      <c r="C214" s="395"/>
      <c r="D214" s="406"/>
      <c r="E214" s="178"/>
      <c r="F214" s="176"/>
    </row>
    <row r="215" spans="1:6">
      <c r="B215" s="230"/>
      <c r="C215" s="395"/>
      <c r="D215" s="406"/>
      <c r="E215" s="178"/>
      <c r="F215" s="176"/>
    </row>
    <row r="216" spans="1:6" ht="17.25" thickBot="1">
      <c r="A216" s="184" t="s">
        <v>470</v>
      </c>
      <c r="F216" s="176" t="s">
        <v>471</v>
      </c>
    </row>
    <row r="217" spans="1:6">
      <c r="B217" s="229" t="s">
        <v>472</v>
      </c>
      <c r="C217" s="394"/>
      <c r="D217" s="404"/>
      <c r="E217" s="179"/>
      <c r="F217" s="176"/>
    </row>
    <row r="218" spans="1:6">
      <c r="B218" s="225" t="s">
        <v>270</v>
      </c>
      <c r="C218" s="396">
        <v>9</v>
      </c>
      <c r="D218" s="407"/>
      <c r="E218" s="185" t="s">
        <v>473</v>
      </c>
      <c r="F218" s="176" t="s">
        <v>471</v>
      </c>
    </row>
    <row r="219" spans="1:6">
      <c r="B219" s="226"/>
      <c r="C219" s="397"/>
      <c r="D219" s="403">
        <v>90</v>
      </c>
      <c r="E219" s="178" t="s">
        <v>474</v>
      </c>
      <c r="F219" s="176" t="s">
        <v>471</v>
      </c>
    </row>
    <row r="220" spans="1:6">
      <c r="B220" s="226"/>
      <c r="C220" s="397"/>
      <c r="D220" s="403"/>
      <c r="E220" s="186" t="s">
        <v>475</v>
      </c>
      <c r="F220" s="176" t="s">
        <v>471</v>
      </c>
    </row>
    <row r="221" spans="1:6">
      <c r="B221" s="226"/>
      <c r="C221" s="397"/>
      <c r="D221" s="403"/>
      <c r="E221" s="186" t="s">
        <v>476</v>
      </c>
      <c r="F221" s="176" t="s">
        <v>471</v>
      </c>
    </row>
    <row r="222" spans="1:6">
      <c r="B222" s="226"/>
      <c r="C222" s="397"/>
      <c r="D222" s="403">
        <v>91</v>
      </c>
      <c r="E222" s="178" t="s">
        <v>477</v>
      </c>
      <c r="F222" s="176" t="s">
        <v>471</v>
      </c>
    </row>
    <row r="223" spans="1:6">
      <c r="B223" s="226"/>
      <c r="C223" s="397"/>
      <c r="D223" s="403"/>
      <c r="E223" s="186" t="s">
        <v>478</v>
      </c>
      <c r="F223" s="176" t="s">
        <v>471</v>
      </c>
    </row>
    <row r="224" spans="1:6">
      <c r="B224" s="226"/>
      <c r="C224" s="397"/>
      <c r="D224" s="403"/>
      <c r="E224" s="186" t="s">
        <v>479</v>
      </c>
      <c r="F224" s="176" t="s">
        <v>471</v>
      </c>
    </row>
    <row r="225" spans="2:6">
      <c r="B225" s="226"/>
      <c r="C225" s="397"/>
      <c r="D225" s="403"/>
      <c r="E225" s="186" t="s">
        <v>480</v>
      </c>
      <c r="F225" s="176" t="s">
        <v>471</v>
      </c>
    </row>
    <row r="226" spans="2:6">
      <c r="B226" s="226"/>
      <c r="C226" s="397"/>
      <c r="D226" s="403"/>
      <c r="E226" s="186" t="s">
        <v>481</v>
      </c>
      <c r="F226" s="176" t="s">
        <v>471</v>
      </c>
    </row>
    <row r="227" spans="2:6">
      <c r="B227" s="226"/>
      <c r="C227" s="397"/>
      <c r="D227" s="403"/>
      <c r="E227" s="186" t="s">
        <v>482</v>
      </c>
      <c r="F227" s="176" t="s">
        <v>471</v>
      </c>
    </row>
    <row r="228" spans="2:6">
      <c r="B228" s="226"/>
      <c r="C228" s="397"/>
      <c r="D228" s="403">
        <v>92</v>
      </c>
      <c r="E228" s="178" t="s">
        <v>483</v>
      </c>
      <c r="F228" s="176" t="s">
        <v>471</v>
      </c>
    </row>
    <row r="229" spans="2:6">
      <c r="B229" s="226"/>
      <c r="C229" s="397"/>
      <c r="D229" s="403"/>
      <c r="E229" s="186" t="s">
        <v>484</v>
      </c>
      <c r="F229" s="176" t="s">
        <v>471</v>
      </c>
    </row>
    <row r="230" spans="2:6">
      <c r="B230" s="226"/>
      <c r="C230" s="397"/>
      <c r="D230" s="403"/>
      <c r="E230" s="186" t="s">
        <v>485</v>
      </c>
      <c r="F230" s="176" t="s">
        <v>471</v>
      </c>
    </row>
    <row r="231" spans="2:6">
      <c r="B231" s="226"/>
      <c r="C231" s="397"/>
      <c r="D231" s="403"/>
      <c r="E231" s="186" t="s">
        <v>486</v>
      </c>
      <c r="F231" s="176" t="s">
        <v>471</v>
      </c>
    </row>
    <row r="232" spans="2:6">
      <c r="B232" s="226"/>
      <c r="C232" s="397"/>
      <c r="D232" s="403"/>
      <c r="E232" s="186" t="s">
        <v>487</v>
      </c>
      <c r="F232" s="176" t="s">
        <v>471</v>
      </c>
    </row>
    <row r="233" spans="2:6">
      <c r="B233" s="226"/>
      <c r="C233" s="397"/>
      <c r="D233" s="403"/>
      <c r="E233" s="186" t="s">
        <v>488</v>
      </c>
      <c r="F233" s="176" t="s">
        <v>471</v>
      </c>
    </row>
    <row r="234" spans="2:6">
      <c r="B234" s="226"/>
      <c r="C234" s="397"/>
      <c r="D234" s="403"/>
      <c r="E234" s="186" t="s">
        <v>489</v>
      </c>
      <c r="F234" s="176" t="s">
        <v>471</v>
      </c>
    </row>
    <row r="235" spans="2:6">
      <c r="B235" s="226"/>
      <c r="C235" s="397"/>
      <c r="D235" s="403"/>
      <c r="E235" s="186" t="s">
        <v>490</v>
      </c>
      <c r="F235" s="176" t="s">
        <v>471</v>
      </c>
    </row>
    <row r="236" spans="2:6">
      <c r="B236" s="226"/>
      <c r="C236" s="397"/>
      <c r="D236" s="403">
        <v>93</v>
      </c>
      <c r="E236" s="178" t="s">
        <v>491</v>
      </c>
      <c r="F236" s="176" t="s">
        <v>471</v>
      </c>
    </row>
    <row r="237" spans="2:6">
      <c r="B237" s="226"/>
      <c r="C237" s="397"/>
      <c r="D237" s="403"/>
      <c r="E237" s="186" t="s">
        <v>492</v>
      </c>
      <c r="F237" s="176" t="s">
        <v>471</v>
      </c>
    </row>
    <row r="238" spans="2:6">
      <c r="B238" s="226"/>
      <c r="C238" s="397"/>
      <c r="D238" s="403"/>
      <c r="E238" s="186" t="s">
        <v>493</v>
      </c>
      <c r="F238" s="176" t="s">
        <v>471</v>
      </c>
    </row>
    <row r="239" spans="2:6">
      <c r="B239" s="226"/>
      <c r="C239" s="397"/>
      <c r="D239" s="403">
        <v>94</v>
      </c>
      <c r="E239" s="178" t="s">
        <v>494</v>
      </c>
      <c r="F239" s="176" t="s">
        <v>471</v>
      </c>
    </row>
    <row r="240" spans="2:6">
      <c r="B240" s="226"/>
      <c r="C240" s="397"/>
      <c r="D240" s="403"/>
      <c r="E240" s="186" t="s">
        <v>495</v>
      </c>
      <c r="F240" s="176" t="s">
        <v>471</v>
      </c>
    </row>
    <row r="241" spans="2:6">
      <c r="B241" s="226"/>
      <c r="C241" s="397"/>
      <c r="D241" s="403"/>
      <c r="E241" s="186" t="s">
        <v>496</v>
      </c>
      <c r="F241" s="176" t="s">
        <v>471</v>
      </c>
    </row>
    <row r="242" spans="2:6">
      <c r="B242" s="226"/>
      <c r="C242" s="397"/>
      <c r="D242" s="403"/>
      <c r="E242" s="186" t="s">
        <v>497</v>
      </c>
      <c r="F242" s="176" t="s">
        <v>471</v>
      </c>
    </row>
    <row r="243" spans="2:6">
      <c r="B243" s="226"/>
      <c r="C243" s="397"/>
      <c r="D243" s="403"/>
      <c r="E243" s="186" t="s">
        <v>498</v>
      </c>
      <c r="F243" s="176" t="s">
        <v>471</v>
      </c>
    </row>
    <row r="244" spans="2:6">
      <c r="B244" s="226"/>
      <c r="C244" s="397"/>
      <c r="D244" s="403"/>
      <c r="E244" s="186" t="s">
        <v>499</v>
      </c>
      <c r="F244" s="176" t="s">
        <v>471</v>
      </c>
    </row>
    <row r="245" spans="2:6">
      <c r="B245" s="226"/>
      <c r="C245" s="397"/>
      <c r="D245" s="403">
        <v>95</v>
      </c>
      <c r="E245" s="178" t="s">
        <v>500</v>
      </c>
      <c r="F245" s="176" t="s">
        <v>471</v>
      </c>
    </row>
    <row r="246" spans="2:6">
      <c r="B246" s="226"/>
      <c r="C246" s="397"/>
      <c r="D246" s="403"/>
      <c r="E246" s="186" t="s">
        <v>501</v>
      </c>
      <c r="F246" s="176" t="s">
        <v>471</v>
      </c>
    </row>
    <row r="247" spans="2:6">
      <c r="B247" s="226"/>
      <c r="C247" s="397"/>
      <c r="D247" s="403"/>
      <c r="E247" s="186" t="s">
        <v>502</v>
      </c>
      <c r="F247" s="176" t="s">
        <v>471</v>
      </c>
    </row>
    <row r="248" spans="2:6">
      <c r="B248" s="226"/>
      <c r="C248" s="397"/>
      <c r="D248" s="403"/>
      <c r="E248" s="186" t="s">
        <v>503</v>
      </c>
      <c r="F248" s="176" t="s">
        <v>471</v>
      </c>
    </row>
    <row r="249" spans="2:6">
      <c r="B249" s="226"/>
      <c r="C249" s="397"/>
      <c r="D249" s="403">
        <v>96</v>
      </c>
      <c r="E249" s="178" t="s">
        <v>504</v>
      </c>
      <c r="F249" s="176" t="s">
        <v>471</v>
      </c>
    </row>
    <row r="250" spans="2:6">
      <c r="B250" s="226"/>
      <c r="C250" s="397"/>
      <c r="D250" s="403"/>
      <c r="E250" s="186" t="s">
        <v>505</v>
      </c>
      <c r="F250" s="176" t="s">
        <v>471</v>
      </c>
    </row>
    <row r="251" spans="2:6">
      <c r="B251" s="226"/>
      <c r="C251" s="397"/>
      <c r="D251" s="403"/>
      <c r="E251" s="186" t="s">
        <v>506</v>
      </c>
      <c r="F251" s="176" t="s">
        <v>471</v>
      </c>
    </row>
    <row r="252" spans="2:6">
      <c r="B252" s="226"/>
      <c r="C252" s="397"/>
      <c r="D252" s="403"/>
      <c r="E252" s="186" t="s">
        <v>507</v>
      </c>
      <c r="F252" s="176" t="s">
        <v>471</v>
      </c>
    </row>
    <row r="253" spans="2:6">
      <c r="B253" s="226"/>
      <c r="C253" s="397"/>
      <c r="D253" s="403">
        <v>97</v>
      </c>
      <c r="E253" s="178" t="s">
        <v>508</v>
      </c>
      <c r="F253" s="176" t="s">
        <v>471</v>
      </c>
    </row>
    <row r="254" spans="2:6">
      <c r="B254" s="226"/>
      <c r="C254" s="397"/>
      <c r="D254" s="403"/>
      <c r="E254" s="186" t="s">
        <v>509</v>
      </c>
      <c r="F254" s="176" t="s">
        <v>471</v>
      </c>
    </row>
    <row r="255" spans="2:6">
      <c r="B255" s="226"/>
      <c r="C255" s="397"/>
      <c r="D255" s="403"/>
      <c r="E255" s="186" t="s">
        <v>510</v>
      </c>
      <c r="F255" s="176" t="s">
        <v>471</v>
      </c>
    </row>
    <row r="256" spans="2:6">
      <c r="B256" s="226"/>
      <c r="C256" s="397"/>
      <c r="D256" s="403"/>
      <c r="E256" s="186" t="s">
        <v>511</v>
      </c>
      <c r="F256" s="176" t="s">
        <v>471</v>
      </c>
    </row>
    <row r="257" spans="2:6">
      <c r="B257" s="226"/>
      <c r="C257" s="397"/>
      <c r="D257" s="403"/>
      <c r="E257" s="186" t="s">
        <v>512</v>
      </c>
      <c r="F257" s="176" t="s">
        <v>471</v>
      </c>
    </row>
    <row r="258" spans="2:6">
      <c r="B258" s="226"/>
      <c r="C258" s="397"/>
      <c r="D258" s="403"/>
      <c r="E258" s="186" t="s">
        <v>513</v>
      </c>
      <c r="F258" s="176" t="s">
        <v>471</v>
      </c>
    </row>
    <row r="259" spans="2:6">
      <c r="B259" s="226"/>
      <c r="C259" s="397"/>
      <c r="D259" s="403">
        <v>98</v>
      </c>
      <c r="E259" s="178" t="s">
        <v>514</v>
      </c>
      <c r="F259" s="176" t="s">
        <v>471</v>
      </c>
    </row>
    <row r="260" spans="2:6">
      <c r="B260" s="226"/>
      <c r="C260" s="397"/>
      <c r="D260" s="403"/>
      <c r="E260" s="186" t="s">
        <v>515</v>
      </c>
      <c r="F260" s="176" t="s">
        <v>471</v>
      </c>
    </row>
    <row r="261" spans="2:6">
      <c r="B261" s="226"/>
      <c r="C261" s="397"/>
      <c r="D261" s="403"/>
      <c r="E261" s="186" t="s">
        <v>516</v>
      </c>
      <c r="F261" s="176" t="s">
        <v>471</v>
      </c>
    </row>
    <row r="262" spans="2:6">
      <c r="B262" s="226"/>
      <c r="C262" s="397"/>
      <c r="D262" s="403">
        <v>99</v>
      </c>
      <c r="E262" s="178" t="s">
        <v>517</v>
      </c>
      <c r="F262" s="176" t="s">
        <v>471</v>
      </c>
    </row>
    <row r="263" spans="2:6">
      <c r="B263" s="226"/>
      <c r="C263" s="397"/>
      <c r="D263" s="403"/>
      <c r="E263" s="186" t="s">
        <v>518</v>
      </c>
      <c r="F263" s="176" t="s">
        <v>471</v>
      </c>
    </row>
    <row r="264" spans="2:6">
      <c r="B264" s="226"/>
      <c r="C264" s="397"/>
      <c r="D264" s="403"/>
      <c r="E264" s="186" t="s">
        <v>519</v>
      </c>
      <c r="F264" s="176" t="s">
        <v>471</v>
      </c>
    </row>
    <row r="265" spans="2:6">
      <c r="B265" s="226"/>
      <c r="C265" s="397"/>
      <c r="D265" s="403"/>
      <c r="E265" s="186" t="s">
        <v>520</v>
      </c>
      <c r="F265" s="176" t="s">
        <v>471</v>
      </c>
    </row>
    <row r="266" spans="2:6">
      <c r="B266" s="226"/>
      <c r="C266" s="397"/>
      <c r="D266" s="403"/>
      <c r="E266" s="186" t="s">
        <v>521</v>
      </c>
      <c r="F266" s="176" t="s">
        <v>471</v>
      </c>
    </row>
    <row r="267" spans="2:6">
      <c r="B267" s="226"/>
      <c r="C267" s="397"/>
      <c r="D267" s="403"/>
      <c r="E267" s="186" t="s">
        <v>522</v>
      </c>
      <c r="F267" s="176" t="s">
        <v>471</v>
      </c>
    </row>
    <row r="268" spans="2:6">
      <c r="B268" s="226"/>
      <c r="C268" s="397"/>
      <c r="D268" s="403"/>
      <c r="E268" s="186" t="s">
        <v>523</v>
      </c>
      <c r="F268" s="176" t="s">
        <v>471</v>
      </c>
    </row>
    <row r="269" spans="2:6">
      <c r="B269" s="226"/>
      <c r="C269" s="397"/>
      <c r="D269" s="403"/>
      <c r="E269" s="186" t="s">
        <v>524</v>
      </c>
      <c r="F269" s="176" t="s">
        <v>471</v>
      </c>
    </row>
    <row r="270" spans="2:6">
      <c r="B270" s="226"/>
      <c r="C270" s="397"/>
      <c r="D270" s="403"/>
      <c r="E270" s="186" t="s">
        <v>525</v>
      </c>
      <c r="F270" s="176" t="s">
        <v>471</v>
      </c>
    </row>
    <row r="271" spans="2:6">
      <c r="B271" s="226"/>
      <c r="C271" s="397"/>
      <c r="D271" s="403"/>
      <c r="E271" s="186" t="s">
        <v>526</v>
      </c>
      <c r="F271" s="176" t="s">
        <v>471</v>
      </c>
    </row>
    <row r="272" spans="2:6">
      <c r="B272" s="225" t="s">
        <v>270</v>
      </c>
      <c r="C272" s="396">
        <v>10</v>
      </c>
      <c r="D272" s="408"/>
      <c r="E272" s="185" t="s">
        <v>527</v>
      </c>
      <c r="F272" s="176" t="s">
        <v>471</v>
      </c>
    </row>
    <row r="273" spans="2:6">
      <c r="B273" s="226"/>
      <c r="C273" s="397"/>
      <c r="D273" s="403">
        <v>100</v>
      </c>
      <c r="E273" s="178" t="s">
        <v>529</v>
      </c>
      <c r="F273" s="176" t="s">
        <v>471</v>
      </c>
    </row>
    <row r="274" spans="2:6">
      <c r="B274" s="226"/>
      <c r="C274" s="397"/>
      <c r="D274" s="403"/>
      <c r="E274" s="186" t="s">
        <v>530</v>
      </c>
      <c r="F274" s="176" t="s">
        <v>471</v>
      </c>
    </row>
    <row r="275" spans="2:6">
      <c r="B275" s="226"/>
      <c r="C275" s="397"/>
      <c r="D275" s="403"/>
      <c r="E275" s="186" t="s">
        <v>531</v>
      </c>
      <c r="F275" s="176" t="s">
        <v>471</v>
      </c>
    </row>
    <row r="276" spans="2:6">
      <c r="B276" s="226"/>
      <c r="C276" s="397"/>
      <c r="D276" s="403">
        <v>101</v>
      </c>
      <c r="E276" s="178" t="s">
        <v>532</v>
      </c>
      <c r="F276" s="176" t="s">
        <v>471</v>
      </c>
    </row>
    <row r="277" spans="2:6">
      <c r="B277" s="226"/>
      <c r="C277" s="397"/>
      <c r="D277" s="403"/>
      <c r="E277" s="186" t="s">
        <v>533</v>
      </c>
      <c r="F277" s="176" t="s">
        <v>471</v>
      </c>
    </row>
    <row r="278" spans="2:6">
      <c r="B278" s="226"/>
      <c r="C278" s="397"/>
      <c r="D278" s="403">
        <v>102</v>
      </c>
      <c r="E278" s="178" t="s">
        <v>534</v>
      </c>
      <c r="F278" s="176" t="s">
        <v>471</v>
      </c>
    </row>
    <row r="279" spans="2:6">
      <c r="B279" s="226"/>
      <c r="C279" s="397"/>
      <c r="D279" s="403"/>
      <c r="E279" s="186" t="s">
        <v>535</v>
      </c>
      <c r="F279" s="176" t="s">
        <v>471</v>
      </c>
    </row>
    <row r="280" spans="2:6">
      <c r="B280" s="226"/>
      <c r="C280" s="397"/>
      <c r="D280" s="403"/>
      <c r="E280" s="186" t="s">
        <v>536</v>
      </c>
      <c r="F280" s="176" t="s">
        <v>471</v>
      </c>
    </row>
    <row r="281" spans="2:6">
      <c r="B281" s="226"/>
      <c r="C281" s="397"/>
      <c r="D281" s="403"/>
      <c r="E281" s="186" t="s">
        <v>537</v>
      </c>
      <c r="F281" s="176" t="s">
        <v>471</v>
      </c>
    </row>
    <row r="282" spans="2:6">
      <c r="B282" s="226"/>
      <c r="C282" s="397"/>
      <c r="D282" s="403"/>
      <c r="E282" s="186" t="s">
        <v>538</v>
      </c>
      <c r="F282" s="176" t="s">
        <v>471</v>
      </c>
    </row>
    <row r="283" spans="2:6">
      <c r="B283" s="226"/>
      <c r="C283" s="397"/>
      <c r="D283" s="403">
        <v>103</v>
      </c>
      <c r="E283" s="178" t="s">
        <v>539</v>
      </c>
      <c r="F283" s="176" t="s">
        <v>471</v>
      </c>
    </row>
    <row r="284" spans="2:6">
      <c r="B284" s="226"/>
      <c r="C284" s="397"/>
      <c r="D284" s="403"/>
      <c r="E284" s="186" t="s">
        <v>540</v>
      </c>
      <c r="F284" s="176" t="s">
        <v>471</v>
      </c>
    </row>
    <row r="285" spans="2:6">
      <c r="B285" s="226"/>
      <c r="C285" s="397"/>
      <c r="D285" s="403"/>
      <c r="E285" s="186" t="s">
        <v>541</v>
      </c>
      <c r="F285" s="176" t="s">
        <v>471</v>
      </c>
    </row>
    <row r="286" spans="2:6">
      <c r="B286" s="226"/>
      <c r="C286" s="397"/>
      <c r="D286" s="403">
        <v>104</v>
      </c>
      <c r="E286" s="178" t="s">
        <v>542</v>
      </c>
      <c r="F286" s="176" t="s">
        <v>471</v>
      </c>
    </row>
    <row r="287" spans="2:6">
      <c r="B287" s="226"/>
      <c r="C287" s="397"/>
      <c r="D287" s="403"/>
      <c r="E287" s="186" t="s">
        <v>543</v>
      </c>
      <c r="F287" s="176" t="s">
        <v>471</v>
      </c>
    </row>
    <row r="288" spans="2:6">
      <c r="B288" s="226"/>
      <c r="C288" s="397"/>
      <c r="D288" s="403">
        <v>105</v>
      </c>
      <c r="E288" s="178" t="s">
        <v>544</v>
      </c>
      <c r="F288" s="176" t="s">
        <v>471</v>
      </c>
    </row>
    <row r="289" spans="2:6">
      <c r="B289" s="226"/>
      <c r="C289" s="397"/>
      <c r="D289" s="403"/>
      <c r="E289" s="186" t="s">
        <v>545</v>
      </c>
      <c r="F289" s="176" t="s">
        <v>471</v>
      </c>
    </row>
    <row r="290" spans="2:6">
      <c r="B290" s="226"/>
      <c r="C290" s="397"/>
      <c r="D290" s="403"/>
      <c r="E290" s="186" t="s">
        <v>546</v>
      </c>
      <c r="F290" s="176" t="s">
        <v>471</v>
      </c>
    </row>
    <row r="291" spans="2:6">
      <c r="B291" s="226"/>
      <c r="C291" s="397"/>
      <c r="D291" s="403">
        <v>106</v>
      </c>
      <c r="E291" s="178" t="s">
        <v>547</v>
      </c>
      <c r="F291" s="176" t="s">
        <v>471</v>
      </c>
    </row>
    <row r="292" spans="2:6">
      <c r="B292" s="226"/>
      <c r="C292" s="397"/>
      <c r="D292" s="403"/>
      <c r="E292" s="186" t="s">
        <v>548</v>
      </c>
      <c r="F292" s="176" t="s">
        <v>471</v>
      </c>
    </row>
    <row r="293" spans="2:6">
      <c r="B293" s="226"/>
      <c r="C293" s="397"/>
      <c r="D293" s="403"/>
      <c r="E293" s="186" t="s">
        <v>549</v>
      </c>
      <c r="F293" s="176" t="s">
        <v>471</v>
      </c>
    </row>
    <row r="294" spans="2:6">
      <c r="B294" s="226"/>
      <c r="C294" s="397"/>
      <c r="D294" s="403"/>
      <c r="E294" s="186" t="s">
        <v>550</v>
      </c>
      <c r="F294" s="176" t="s">
        <v>471</v>
      </c>
    </row>
    <row r="295" spans="2:6">
      <c r="B295" s="225" t="s">
        <v>270</v>
      </c>
      <c r="C295" s="396">
        <v>11</v>
      </c>
      <c r="D295" s="408"/>
      <c r="E295" s="185" t="s">
        <v>551</v>
      </c>
      <c r="F295" s="176" t="s">
        <v>471</v>
      </c>
    </row>
    <row r="296" spans="2:6">
      <c r="B296" s="226"/>
      <c r="C296" s="397"/>
      <c r="D296" s="403">
        <v>110</v>
      </c>
      <c r="E296" s="178" t="s">
        <v>552</v>
      </c>
      <c r="F296" s="176" t="s">
        <v>471</v>
      </c>
    </row>
    <row r="297" spans="2:6">
      <c r="B297" s="226"/>
      <c r="C297" s="397"/>
      <c r="D297" s="403"/>
      <c r="E297" s="186" t="s">
        <v>553</v>
      </c>
      <c r="F297" s="176" t="s">
        <v>471</v>
      </c>
    </row>
    <row r="298" spans="2:6">
      <c r="B298" s="226"/>
      <c r="C298" s="397"/>
      <c r="D298" s="403"/>
      <c r="E298" s="186" t="s">
        <v>554</v>
      </c>
      <c r="F298" s="176" t="s">
        <v>471</v>
      </c>
    </row>
    <row r="299" spans="2:6">
      <c r="B299" s="226"/>
      <c r="C299" s="397"/>
      <c r="D299" s="403">
        <v>111</v>
      </c>
      <c r="E299" s="178" t="s">
        <v>555</v>
      </c>
      <c r="F299" s="176" t="s">
        <v>471</v>
      </c>
    </row>
    <row r="300" spans="2:6">
      <c r="B300" s="226"/>
      <c r="C300" s="397"/>
      <c r="D300" s="403"/>
      <c r="E300" s="186" t="s">
        <v>556</v>
      </c>
      <c r="F300" s="176" t="s">
        <v>471</v>
      </c>
    </row>
    <row r="301" spans="2:6">
      <c r="B301" s="226"/>
      <c r="C301" s="397"/>
      <c r="D301" s="403"/>
      <c r="E301" s="186" t="s">
        <v>557</v>
      </c>
      <c r="F301" s="176" t="s">
        <v>471</v>
      </c>
    </row>
    <row r="302" spans="2:6">
      <c r="B302" s="226"/>
      <c r="C302" s="397"/>
      <c r="D302" s="403"/>
      <c r="E302" s="186" t="s">
        <v>558</v>
      </c>
      <c r="F302" s="176" t="s">
        <v>471</v>
      </c>
    </row>
    <row r="303" spans="2:6">
      <c r="B303" s="226"/>
      <c r="C303" s="397"/>
      <c r="D303" s="403"/>
      <c r="E303" s="186" t="s">
        <v>559</v>
      </c>
      <c r="F303" s="176" t="s">
        <v>471</v>
      </c>
    </row>
    <row r="304" spans="2:6">
      <c r="B304" s="226"/>
      <c r="C304" s="397"/>
      <c r="D304" s="403"/>
      <c r="E304" s="186" t="s">
        <v>560</v>
      </c>
      <c r="F304" s="176" t="s">
        <v>471</v>
      </c>
    </row>
    <row r="305" spans="2:6">
      <c r="B305" s="226"/>
      <c r="C305" s="397"/>
      <c r="D305" s="403"/>
      <c r="E305" s="186" t="s">
        <v>561</v>
      </c>
      <c r="F305" s="176" t="s">
        <v>471</v>
      </c>
    </row>
    <row r="306" spans="2:6">
      <c r="B306" s="226"/>
      <c r="C306" s="397"/>
      <c r="D306" s="403"/>
      <c r="E306" s="186" t="s">
        <v>562</v>
      </c>
      <c r="F306" s="176" t="s">
        <v>471</v>
      </c>
    </row>
    <row r="307" spans="2:6">
      <c r="B307" s="226"/>
      <c r="C307" s="397"/>
      <c r="D307" s="403"/>
      <c r="E307" s="186" t="s">
        <v>563</v>
      </c>
      <c r="F307" s="176" t="s">
        <v>471</v>
      </c>
    </row>
    <row r="308" spans="2:6">
      <c r="B308" s="226"/>
      <c r="C308" s="397"/>
      <c r="D308" s="403"/>
      <c r="E308" s="186" t="s">
        <v>564</v>
      </c>
      <c r="F308" s="176" t="s">
        <v>471</v>
      </c>
    </row>
    <row r="309" spans="2:6">
      <c r="B309" s="226"/>
      <c r="C309" s="397"/>
      <c r="D309" s="403">
        <v>112</v>
      </c>
      <c r="E309" s="178" t="s">
        <v>565</v>
      </c>
      <c r="F309" s="176" t="s">
        <v>471</v>
      </c>
    </row>
    <row r="310" spans="2:6">
      <c r="B310" s="226"/>
      <c r="C310" s="397"/>
      <c r="D310" s="403"/>
      <c r="E310" s="186" t="s">
        <v>566</v>
      </c>
      <c r="F310" s="176" t="s">
        <v>471</v>
      </c>
    </row>
    <row r="311" spans="2:6">
      <c r="B311" s="226"/>
      <c r="C311" s="397"/>
      <c r="D311" s="403"/>
      <c r="E311" s="186" t="s">
        <v>567</v>
      </c>
      <c r="F311" s="176" t="s">
        <v>471</v>
      </c>
    </row>
    <row r="312" spans="2:6">
      <c r="B312" s="226"/>
      <c r="C312" s="397"/>
      <c r="D312" s="403"/>
      <c r="E312" s="186" t="s">
        <v>568</v>
      </c>
      <c r="F312" s="176" t="s">
        <v>471</v>
      </c>
    </row>
    <row r="313" spans="2:6">
      <c r="B313" s="226"/>
      <c r="C313" s="397"/>
      <c r="D313" s="403"/>
      <c r="E313" s="186" t="s">
        <v>569</v>
      </c>
      <c r="F313" s="176" t="s">
        <v>471</v>
      </c>
    </row>
    <row r="314" spans="2:6">
      <c r="B314" s="226"/>
      <c r="C314" s="397"/>
      <c r="D314" s="403"/>
      <c r="E314" s="186" t="s">
        <v>570</v>
      </c>
      <c r="F314" s="176" t="s">
        <v>471</v>
      </c>
    </row>
    <row r="315" spans="2:6">
      <c r="B315" s="226"/>
      <c r="C315" s="397"/>
      <c r="D315" s="403"/>
      <c r="E315" s="186" t="s">
        <v>571</v>
      </c>
      <c r="F315" s="176" t="s">
        <v>471</v>
      </c>
    </row>
    <row r="316" spans="2:6">
      <c r="B316" s="226"/>
      <c r="C316" s="397"/>
      <c r="D316" s="403">
        <v>113</v>
      </c>
      <c r="E316" s="178" t="s">
        <v>572</v>
      </c>
      <c r="F316" s="176" t="s">
        <v>471</v>
      </c>
    </row>
    <row r="317" spans="2:6">
      <c r="B317" s="226"/>
      <c r="C317" s="397"/>
      <c r="D317" s="403"/>
      <c r="E317" s="186" t="s">
        <v>573</v>
      </c>
      <c r="F317" s="176" t="s">
        <v>471</v>
      </c>
    </row>
    <row r="318" spans="2:6">
      <c r="B318" s="226"/>
      <c r="C318" s="397"/>
      <c r="D318" s="403"/>
      <c r="E318" s="186" t="s">
        <v>574</v>
      </c>
      <c r="F318" s="176" t="s">
        <v>471</v>
      </c>
    </row>
    <row r="319" spans="2:6">
      <c r="B319" s="226"/>
      <c r="C319" s="397"/>
      <c r="D319" s="403"/>
      <c r="E319" s="186" t="s">
        <v>575</v>
      </c>
      <c r="F319" s="176" t="s">
        <v>471</v>
      </c>
    </row>
    <row r="320" spans="2:6">
      <c r="B320" s="226"/>
      <c r="C320" s="397"/>
      <c r="D320" s="403">
        <v>114</v>
      </c>
      <c r="E320" s="178" t="s">
        <v>576</v>
      </c>
      <c r="F320" s="176" t="s">
        <v>471</v>
      </c>
    </row>
    <row r="321" spans="2:6">
      <c r="B321" s="226"/>
      <c r="C321" s="397"/>
      <c r="D321" s="403"/>
      <c r="E321" s="186" t="s">
        <v>577</v>
      </c>
      <c r="F321" s="176" t="s">
        <v>471</v>
      </c>
    </row>
    <row r="322" spans="2:6">
      <c r="B322" s="226"/>
      <c r="C322" s="397"/>
      <c r="D322" s="403"/>
      <c r="E322" s="186" t="s">
        <v>578</v>
      </c>
      <c r="F322" s="176" t="s">
        <v>471</v>
      </c>
    </row>
    <row r="323" spans="2:6">
      <c r="B323" s="226"/>
      <c r="C323" s="397"/>
      <c r="D323" s="403"/>
      <c r="E323" s="186" t="s">
        <v>579</v>
      </c>
      <c r="F323" s="176" t="s">
        <v>471</v>
      </c>
    </row>
    <row r="324" spans="2:6">
      <c r="B324" s="226"/>
      <c r="C324" s="397"/>
      <c r="D324" s="403"/>
      <c r="E324" s="186" t="s">
        <v>580</v>
      </c>
      <c r="F324" s="176" t="s">
        <v>471</v>
      </c>
    </row>
    <row r="325" spans="2:6">
      <c r="B325" s="226"/>
      <c r="C325" s="397"/>
      <c r="D325" s="403"/>
      <c r="E325" s="186" t="s">
        <v>581</v>
      </c>
      <c r="F325" s="176" t="s">
        <v>471</v>
      </c>
    </row>
    <row r="326" spans="2:6">
      <c r="B326" s="226"/>
      <c r="C326" s="397"/>
      <c r="D326" s="403"/>
      <c r="E326" s="186" t="s">
        <v>582</v>
      </c>
      <c r="F326" s="176" t="s">
        <v>471</v>
      </c>
    </row>
    <row r="327" spans="2:6">
      <c r="B327" s="226"/>
      <c r="C327" s="397"/>
      <c r="D327" s="403"/>
      <c r="E327" s="186" t="s">
        <v>583</v>
      </c>
      <c r="F327" s="176" t="s">
        <v>471</v>
      </c>
    </row>
    <row r="328" spans="2:6">
      <c r="B328" s="226"/>
      <c r="C328" s="397"/>
      <c r="D328" s="403"/>
      <c r="E328" s="186" t="s">
        <v>584</v>
      </c>
      <c r="F328" s="176" t="s">
        <v>471</v>
      </c>
    </row>
    <row r="329" spans="2:6">
      <c r="B329" s="226"/>
      <c r="C329" s="397"/>
      <c r="D329" s="403">
        <v>115</v>
      </c>
      <c r="E329" s="178" t="s">
        <v>585</v>
      </c>
      <c r="F329" s="176" t="s">
        <v>471</v>
      </c>
    </row>
    <row r="330" spans="2:6">
      <c r="B330" s="226"/>
      <c r="C330" s="397"/>
      <c r="D330" s="403"/>
      <c r="E330" s="186" t="s">
        <v>586</v>
      </c>
      <c r="F330" s="176" t="s">
        <v>471</v>
      </c>
    </row>
    <row r="331" spans="2:6">
      <c r="B331" s="226"/>
      <c r="C331" s="397"/>
      <c r="D331" s="403"/>
      <c r="E331" s="186" t="s">
        <v>587</v>
      </c>
      <c r="F331" s="176" t="s">
        <v>471</v>
      </c>
    </row>
    <row r="332" spans="2:6">
      <c r="B332" s="226"/>
      <c r="C332" s="397"/>
      <c r="D332" s="403"/>
      <c r="E332" s="186" t="s">
        <v>588</v>
      </c>
      <c r="F332" s="176" t="s">
        <v>471</v>
      </c>
    </row>
    <row r="333" spans="2:6">
      <c r="B333" s="226"/>
      <c r="C333" s="397"/>
      <c r="D333" s="403"/>
      <c r="E333" s="186" t="s">
        <v>589</v>
      </c>
      <c r="F333" s="176" t="s">
        <v>471</v>
      </c>
    </row>
    <row r="334" spans="2:6">
      <c r="B334" s="226"/>
      <c r="C334" s="397"/>
      <c r="D334" s="403"/>
      <c r="E334" s="186" t="s">
        <v>590</v>
      </c>
      <c r="F334" s="176" t="s">
        <v>471</v>
      </c>
    </row>
    <row r="335" spans="2:6">
      <c r="B335" s="226"/>
      <c r="C335" s="397"/>
      <c r="D335" s="403"/>
      <c r="E335" s="186" t="s">
        <v>591</v>
      </c>
      <c r="F335" s="176" t="s">
        <v>471</v>
      </c>
    </row>
    <row r="336" spans="2:6">
      <c r="B336" s="226"/>
      <c r="C336" s="397"/>
      <c r="D336" s="403"/>
      <c r="E336" s="186" t="s">
        <v>592</v>
      </c>
      <c r="F336" s="176" t="s">
        <v>471</v>
      </c>
    </row>
    <row r="337" spans="2:6">
      <c r="B337" s="226"/>
      <c r="C337" s="397"/>
      <c r="D337" s="403"/>
      <c r="E337" s="186" t="s">
        <v>593</v>
      </c>
      <c r="F337" s="176" t="s">
        <v>471</v>
      </c>
    </row>
    <row r="338" spans="2:6">
      <c r="B338" s="226"/>
      <c r="C338" s="397"/>
      <c r="D338" s="403"/>
      <c r="E338" s="186" t="s">
        <v>594</v>
      </c>
      <c r="F338" s="176" t="s">
        <v>471</v>
      </c>
    </row>
    <row r="339" spans="2:6">
      <c r="B339" s="226"/>
      <c r="C339" s="397"/>
      <c r="D339" s="403">
        <v>116</v>
      </c>
      <c r="E339" s="178" t="s">
        <v>595</v>
      </c>
      <c r="F339" s="176" t="s">
        <v>471</v>
      </c>
    </row>
    <row r="340" spans="2:6">
      <c r="B340" s="226"/>
      <c r="C340" s="397"/>
      <c r="D340" s="403"/>
      <c r="E340" s="186" t="s">
        <v>596</v>
      </c>
      <c r="F340" s="176" t="s">
        <v>471</v>
      </c>
    </row>
    <row r="341" spans="2:6">
      <c r="B341" s="226"/>
      <c r="C341" s="397"/>
      <c r="D341" s="403"/>
      <c r="E341" s="186" t="s">
        <v>597</v>
      </c>
      <c r="F341" s="176" t="s">
        <v>471</v>
      </c>
    </row>
    <row r="342" spans="2:6">
      <c r="B342" s="226"/>
      <c r="C342" s="397"/>
      <c r="D342" s="403"/>
      <c r="E342" s="186" t="s">
        <v>598</v>
      </c>
      <c r="F342" s="176" t="s">
        <v>471</v>
      </c>
    </row>
    <row r="343" spans="2:6">
      <c r="B343" s="226"/>
      <c r="C343" s="397"/>
      <c r="D343" s="403"/>
      <c r="E343" s="186" t="s">
        <v>599</v>
      </c>
      <c r="F343" s="176" t="s">
        <v>471</v>
      </c>
    </row>
    <row r="344" spans="2:6">
      <c r="B344" s="226"/>
      <c r="C344" s="397"/>
      <c r="D344" s="403"/>
      <c r="E344" s="186" t="s">
        <v>600</v>
      </c>
      <c r="F344" s="176" t="s">
        <v>471</v>
      </c>
    </row>
    <row r="345" spans="2:6">
      <c r="B345" s="226"/>
      <c r="C345" s="397"/>
      <c r="D345" s="403"/>
      <c r="E345" s="186" t="s">
        <v>601</v>
      </c>
      <c r="F345" s="176" t="s">
        <v>471</v>
      </c>
    </row>
    <row r="346" spans="2:6">
      <c r="B346" s="226"/>
      <c r="C346" s="397"/>
      <c r="D346" s="403"/>
      <c r="E346" s="186" t="s">
        <v>602</v>
      </c>
      <c r="F346" s="176" t="s">
        <v>471</v>
      </c>
    </row>
    <row r="347" spans="2:6">
      <c r="B347" s="226"/>
      <c r="C347" s="397"/>
      <c r="D347" s="403"/>
      <c r="E347" s="186" t="s">
        <v>603</v>
      </c>
      <c r="F347" s="176" t="s">
        <v>471</v>
      </c>
    </row>
    <row r="348" spans="2:6">
      <c r="B348" s="226"/>
      <c r="C348" s="397"/>
      <c r="D348" s="403"/>
      <c r="E348" s="186" t="s">
        <v>604</v>
      </c>
      <c r="F348" s="176" t="s">
        <v>471</v>
      </c>
    </row>
    <row r="349" spans="2:6">
      <c r="B349" s="226"/>
      <c r="C349" s="397"/>
      <c r="D349" s="403">
        <v>117</v>
      </c>
      <c r="E349" s="178" t="s">
        <v>605</v>
      </c>
      <c r="F349" s="176" t="s">
        <v>471</v>
      </c>
    </row>
    <row r="350" spans="2:6">
      <c r="B350" s="226"/>
      <c r="C350" s="397"/>
      <c r="D350" s="403"/>
      <c r="E350" s="186" t="s">
        <v>606</v>
      </c>
      <c r="F350" s="176" t="s">
        <v>471</v>
      </c>
    </row>
    <row r="351" spans="2:6">
      <c r="B351" s="226"/>
      <c r="C351" s="397"/>
      <c r="D351" s="403"/>
      <c r="E351" s="186" t="s">
        <v>607</v>
      </c>
      <c r="F351" s="176" t="s">
        <v>471</v>
      </c>
    </row>
    <row r="352" spans="2:6">
      <c r="B352" s="226"/>
      <c r="C352" s="397"/>
      <c r="D352" s="403"/>
      <c r="E352" s="186" t="s">
        <v>608</v>
      </c>
      <c r="F352" s="176" t="s">
        <v>471</v>
      </c>
    </row>
    <row r="353" spans="2:6">
      <c r="B353" s="226"/>
      <c r="C353" s="397"/>
      <c r="D353" s="403"/>
      <c r="E353" s="186" t="s">
        <v>609</v>
      </c>
      <c r="F353" s="176" t="s">
        <v>471</v>
      </c>
    </row>
    <row r="354" spans="2:6">
      <c r="B354" s="226"/>
      <c r="C354" s="397"/>
      <c r="D354" s="403">
        <v>118</v>
      </c>
      <c r="E354" s="178" t="s">
        <v>610</v>
      </c>
      <c r="F354" s="176" t="s">
        <v>471</v>
      </c>
    </row>
    <row r="355" spans="2:6">
      <c r="B355" s="226"/>
      <c r="C355" s="397"/>
      <c r="D355" s="403"/>
      <c r="E355" s="186" t="s">
        <v>611</v>
      </c>
      <c r="F355" s="176" t="s">
        <v>471</v>
      </c>
    </row>
    <row r="356" spans="2:6">
      <c r="B356" s="226"/>
      <c r="C356" s="397"/>
      <c r="D356" s="403"/>
      <c r="E356" s="186" t="s">
        <v>612</v>
      </c>
      <c r="F356" s="176" t="s">
        <v>471</v>
      </c>
    </row>
    <row r="357" spans="2:6">
      <c r="B357" s="226"/>
      <c r="C357" s="397"/>
      <c r="D357" s="403"/>
      <c r="E357" s="186" t="s">
        <v>613</v>
      </c>
      <c r="F357" s="176" t="s">
        <v>471</v>
      </c>
    </row>
    <row r="358" spans="2:6">
      <c r="B358" s="226"/>
      <c r="C358" s="397"/>
      <c r="D358" s="403"/>
      <c r="E358" s="186" t="s">
        <v>614</v>
      </c>
      <c r="F358" s="176" t="s">
        <v>471</v>
      </c>
    </row>
    <row r="359" spans="2:6">
      <c r="B359" s="226"/>
      <c r="C359" s="397"/>
      <c r="D359" s="403"/>
      <c r="E359" s="186" t="s">
        <v>615</v>
      </c>
      <c r="F359" s="176" t="s">
        <v>471</v>
      </c>
    </row>
    <row r="360" spans="2:6">
      <c r="B360" s="226"/>
      <c r="C360" s="397"/>
      <c r="D360" s="403"/>
      <c r="E360" s="186" t="s">
        <v>616</v>
      </c>
      <c r="F360" s="176" t="s">
        <v>471</v>
      </c>
    </row>
    <row r="361" spans="2:6">
      <c r="B361" s="226"/>
      <c r="C361" s="397"/>
      <c r="D361" s="403"/>
      <c r="E361" s="186" t="s">
        <v>617</v>
      </c>
      <c r="F361" s="176" t="s">
        <v>471</v>
      </c>
    </row>
    <row r="362" spans="2:6">
      <c r="B362" s="226"/>
      <c r="C362" s="397"/>
      <c r="D362" s="403">
        <v>119</v>
      </c>
      <c r="E362" s="178" t="s">
        <v>618</v>
      </c>
      <c r="F362" s="176" t="s">
        <v>471</v>
      </c>
    </row>
    <row r="363" spans="2:6">
      <c r="B363" s="226"/>
      <c r="C363" s="397"/>
      <c r="D363" s="403"/>
      <c r="E363" s="186" t="s">
        <v>619</v>
      </c>
      <c r="F363" s="176" t="s">
        <v>471</v>
      </c>
    </row>
    <row r="364" spans="2:6">
      <c r="B364" s="226"/>
      <c r="C364" s="397"/>
      <c r="D364" s="403"/>
      <c r="E364" s="186" t="s">
        <v>620</v>
      </c>
      <c r="F364" s="176" t="s">
        <v>471</v>
      </c>
    </row>
    <row r="365" spans="2:6">
      <c r="B365" s="226"/>
      <c r="C365" s="397"/>
      <c r="D365" s="403"/>
      <c r="E365" s="186" t="s">
        <v>621</v>
      </c>
      <c r="F365" s="176" t="s">
        <v>471</v>
      </c>
    </row>
    <row r="366" spans="2:6">
      <c r="B366" s="226"/>
      <c r="C366" s="397"/>
      <c r="D366" s="403"/>
      <c r="E366" s="186" t="s">
        <v>622</v>
      </c>
      <c r="F366" s="176" t="s">
        <v>471</v>
      </c>
    </row>
    <row r="367" spans="2:6">
      <c r="B367" s="226"/>
      <c r="C367" s="397"/>
      <c r="D367" s="403"/>
      <c r="E367" s="186" t="s">
        <v>623</v>
      </c>
      <c r="F367" s="176" t="s">
        <v>471</v>
      </c>
    </row>
    <row r="368" spans="2:6">
      <c r="B368" s="226"/>
      <c r="C368" s="397"/>
      <c r="D368" s="403"/>
      <c r="E368" s="186" t="s">
        <v>624</v>
      </c>
      <c r="F368" s="176" t="s">
        <v>471</v>
      </c>
    </row>
    <row r="369" spans="2:6">
      <c r="B369" s="226"/>
      <c r="C369" s="397"/>
      <c r="D369" s="403"/>
      <c r="E369" s="186" t="s">
        <v>625</v>
      </c>
      <c r="F369" s="176" t="s">
        <v>471</v>
      </c>
    </row>
    <row r="370" spans="2:6">
      <c r="B370" s="226"/>
      <c r="C370" s="397"/>
      <c r="D370" s="403"/>
      <c r="E370" s="186" t="s">
        <v>626</v>
      </c>
      <c r="F370" s="176" t="s">
        <v>471</v>
      </c>
    </row>
    <row r="371" spans="2:6">
      <c r="B371" s="226"/>
      <c r="C371" s="397"/>
      <c r="D371" s="403"/>
      <c r="E371" s="186" t="s">
        <v>627</v>
      </c>
      <c r="F371" s="176" t="s">
        <v>471</v>
      </c>
    </row>
    <row r="372" spans="2:6">
      <c r="B372" s="225" t="s">
        <v>270</v>
      </c>
      <c r="C372" s="396">
        <v>12</v>
      </c>
      <c r="D372" s="408"/>
      <c r="E372" s="185" t="s">
        <v>628</v>
      </c>
      <c r="F372" s="176" t="s">
        <v>471</v>
      </c>
    </row>
    <row r="373" spans="2:6">
      <c r="B373" s="226"/>
      <c r="C373" s="397"/>
      <c r="D373" s="403">
        <v>120</v>
      </c>
      <c r="E373" s="178" t="s">
        <v>629</v>
      </c>
      <c r="F373" s="176" t="s">
        <v>471</v>
      </c>
    </row>
    <row r="374" spans="2:6">
      <c r="B374" s="226"/>
      <c r="C374" s="397"/>
      <c r="D374" s="403"/>
      <c r="E374" s="186" t="s">
        <v>630</v>
      </c>
      <c r="F374" s="176" t="s">
        <v>471</v>
      </c>
    </row>
    <row r="375" spans="2:6">
      <c r="B375" s="226"/>
      <c r="C375" s="397"/>
      <c r="D375" s="403"/>
      <c r="E375" s="186" t="s">
        <v>631</v>
      </c>
      <c r="F375" s="176" t="s">
        <v>471</v>
      </c>
    </row>
    <row r="376" spans="2:6">
      <c r="B376" s="226"/>
      <c r="C376" s="397"/>
      <c r="D376" s="403">
        <v>121</v>
      </c>
      <c r="E376" s="178" t="s">
        <v>632</v>
      </c>
      <c r="F376" s="176" t="s">
        <v>471</v>
      </c>
    </row>
    <row r="377" spans="2:6">
      <c r="B377" s="226"/>
      <c r="C377" s="397"/>
      <c r="D377" s="403"/>
      <c r="E377" s="186" t="s">
        <v>633</v>
      </c>
      <c r="F377" s="176" t="s">
        <v>471</v>
      </c>
    </row>
    <row r="378" spans="2:6">
      <c r="B378" s="226"/>
      <c r="C378" s="397"/>
      <c r="D378" s="403"/>
      <c r="E378" s="186" t="s">
        <v>634</v>
      </c>
      <c r="F378" s="176" t="s">
        <v>471</v>
      </c>
    </row>
    <row r="379" spans="2:6">
      <c r="B379" s="226"/>
      <c r="C379" s="397"/>
      <c r="D379" s="403"/>
      <c r="E379" s="186" t="s">
        <v>635</v>
      </c>
      <c r="F379" s="176" t="s">
        <v>471</v>
      </c>
    </row>
    <row r="380" spans="2:6">
      <c r="B380" s="226"/>
      <c r="C380" s="397"/>
      <c r="D380" s="403"/>
      <c r="E380" s="186" t="s">
        <v>636</v>
      </c>
      <c r="F380" s="176" t="s">
        <v>471</v>
      </c>
    </row>
    <row r="381" spans="2:6">
      <c r="B381" s="226"/>
      <c r="C381" s="397"/>
      <c r="D381" s="403">
        <v>122</v>
      </c>
      <c r="E381" s="178" t="s">
        <v>637</v>
      </c>
      <c r="F381" s="176" t="s">
        <v>471</v>
      </c>
    </row>
    <row r="382" spans="2:6">
      <c r="B382" s="226"/>
      <c r="C382" s="397"/>
      <c r="D382" s="403"/>
      <c r="E382" s="186" t="s">
        <v>638</v>
      </c>
      <c r="F382" s="176" t="s">
        <v>471</v>
      </c>
    </row>
    <row r="383" spans="2:6">
      <c r="B383" s="226"/>
      <c r="C383" s="397"/>
      <c r="D383" s="403"/>
      <c r="E383" s="186" t="s">
        <v>639</v>
      </c>
      <c r="F383" s="176" t="s">
        <v>471</v>
      </c>
    </row>
    <row r="384" spans="2:6">
      <c r="B384" s="226"/>
      <c r="C384" s="397"/>
      <c r="D384" s="403"/>
      <c r="E384" s="186" t="s">
        <v>640</v>
      </c>
      <c r="F384" s="176" t="s">
        <v>471</v>
      </c>
    </row>
    <row r="385" spans="2:6">
      <c r="B385" s="226"/>
      <c r="C385" s="397"/>
      <c r="D385" s="403"/>
      <c r="E385" s="186" t="s">
        <v>641</v>
      </c>
      <c r="F385" s="176" t="s">
        <v>471</v>
      </c>
    </row>
    <row r="386" spans="2:6">
      <c r="B386" s="226"/>
      <c r="C386" s="397"/>
      <c r="D386" s="403"/>
      <c r="E386" s="186" t="s">
        <v>642</v>
      </c>
      <c r="F386" s="176" t="s">
        <v>471</v>
      </c>
    </row>
    <row r="387" spans="2:6">
      <c r="B387" s="226"/>
      <c r="C387" s="397"/>
      <c r="D387" s="403"/>
      <c r="E387" s="186" t="s">
        <v>643</v>
      </c>
      <c r="F387" s="176" t="s">
        <v>471</v>
      </c>
    </row>
    <row r="388" spans="2:6">
      <c r="B388" s="226"/>
      <c r="C388" s="397"/>
      <c r="D388" s="403"/>
      <c r="E388" s="186" t="s">
        <v>644</v>
      </c>
      <c r="F388" s="176" t="s">
        <v>471</v>
      </c>
    </row>
    <row r="389" spans="2:6">
      <c r="B389" s="226"/>
      <c r="C389" s="397"/>
      <c r="D389" s="403"/>
      <c r="E389" s="186" t="s">
        <v>645</v>
      </c>
      <c r="F389" s="176" t="s">
        <v>471</v>
      </c>
    </row>
    <row r="390" spans="2:6">
      <c r="B390" s="226"/>
      <c r="C390" s="397"/>
      <c r="D390" s="403">
        <v>123</v>
      </c>
      <c r="E390" s="178" t="s">
        <v>646</v>
      </c>
      <c r="F390" s="176" t="s">
        <v>471</v>
      </c>
    </row>
    <row r="391" spans="2:6">
      <c r="B391" s="226"/>
      <c r="C391" s="397"/>
      <c r="D391" s="403"/>
      <c r="E391" s="186" t="s">
        <v>647</v>
      </c>
      <c r="F391" s="176" t="s">
        <v>471</v>
      </c>
    </row>
    <row r="392" spans="2:6">
      <c r="B392" s="226"/>
      <c r="C392" s="397"/>
      <c r="D392" s="403"/>
      <c r="E392" s="186" t="s">
        <v>648</v>
      </c>
      <c r="F392" s="176" t="s">
        <v>471</v>
      </c>
    </row>
    <row r="393" spans="2:6">
      <c r="B393" s="226"/>
      <c r="C393" s="397"/>
      <c r="D393" s="403"/>
      <c r="E393" s="186" t="s">
        <v>649</v>
      </c>
      <c r="F393" s="176" t="s">
        <v>471</v>
      </c>
    </row>
    <row r="394" spans="2:6">
      <c r="B394" s="226"/>
      <c r="C394" s="397"/>
      <c r="D394" s="403">
        <v>129</v>
      </c>
      <c r="E394" s="178" t="s">
        <v>650</v>
      </c>
      <c r="F394" s="176" t="s">
        <v>471</v>
      </c>
    </row>
    <row r="395" spans="2:6">
      <c r="B395" s="226"/>
      <c r="C395" s="397"/>
      <c r="D395" s="403"/>
      <c r="E395" s="186" t="s">
        <v>651</v>
      </c>
      <c r="F395" s="176" t="s">
        <v>471</v>
      </c>
    </row>
    <row r="396" spans="2:6">
      <c r="B396" s="226"/>
      <c r="C396" s="397"/>
      <c r="D396" s="403"/>
      <c r="E396" s="186" t="s">
        <v>652</v>
      </c>
      <c r="F396" s="176" t="s">
        <v>471</v>
      </c>
    </row>
    <row r="397" spans="2:6">
      <c r="B397" s="226"/>
      <c r="C397" s="397"/>
      <c r="D397" s="403"/>
      <c r="E397" s="186" t="s">
        <v>653</v>
      </c>
      <c r="F397" s="176" t="s">
        <v>471</v>
      </c>
    </row>
    <row r="398" spans="2:6">
      <c r="B398" s="225" t="s">
        <v>270</v>
      </c>
      <c r="C398" s="411">
        <v>13</v>
      </c>
      <c r="D398" s="408"/>
      <c r="E398" s="185" t="s">
        <v>654</v>
      </c>
      <c r="F398" s="176" t="s">
        <v>471</v>
      </c>
    </row>
    <row r="399" spans="2:6">
      <c r="B399" s="226"/>
      <c r="C399" s="397"/>
      <c r="D399" s="403">
        <v>130</v>
      </c>
      <c r="E399" s="178" t="s">
        <v>655</v>
      </c>
      <c r="F399" s="176" t="s">
        <v>471</v>
      </c>
    </row>
    <row r="400" spans="2:6">
      <c r="B400" s="226"/>
      <c r="C400" s="397"/>
      <c r="D400" s="403"/>
      <c r="E400" s="186" t="s">
        <v>656</v>
      </c>
      <c r="F400" s="176" t="s">
        <v>471</v>
      </c>
    </row>
    <row r="401" spans="2:6">
      <c r="B401" s="226"/>
      <c r="C401" s="397"/>
      <c r="D401" s="403"/>
      <c r="E401" s="186" t="s">
        <v>657</v>
      </c>
      <c r="F401" s="176" t="s">
        <v>471</v>
      </c>
    </row>
    <row r="402" spans="2:6">
      <c r="B402" s="226"/>
      <c r="C402" s="397"/>
      <c r="D402" s="403">
        <v>131</v>
      </c>
      <c r="E402" s="178" t="s">
        <v>658</v>
      </c>
      <c r="F402" s="176" t="s">
        <v>471</v>
      </c>
    </row>
    <row r="403" spans="2:6">
      <c r="B403" s="226"/>
      <c r="C403" s="397"/>
      <c r="D403" s="403"/>
      <c r="E403" s="186" t="s">
        <v>659</v>
      </c>
      <c r="F403" s="176" t="s">
        <v>471</v>
      </c>
    </row>
    <row r="404" spans="2:6">
      <c r="B404" s="226"/>
      <c r="C404" s="397"/>
      <c r="D404" s="403"/>
      <c r="E404" s="186" t="s">
        <v>660</v>
      </c>
      <c r="F404" s="176" t="s">
        <v>471</v>
      </c>
    </row>
    <row r="405" spans="2:6">
      <c r="B405" s="226"/>
      <c r="C405" s="397"/>
      <c r="D405" s="403"/>
      <c r="E405" s="186" t="s">
        <v>661</v>
      </c>
      <c r="F405" s="176" t="s">
        <v>471</v>
      </c>
    </row>
    <row r="406" spans="2:6">
      <c r="B406" s="226"/>
      <c r="C406" s="397"/>
      <c r="D406" s="403">
        <v>132</v>
      </c>
      <c r="E406" s="178" t="s">
        <v>662</v>
      </c>
      <c r="F406" s="176" t="s">
        <v>471</v>
      </c>
    </row>
    <row r="407" spans="2:6">
      <c r="B407" s="226"/>
      <c r="C407" s="397"/>
      <c r="D407" s="403"/>
      <c r="E407" s="186" t="s">
        <v>663</v>
      </c>
      <c r="F407" s="176" t="s">
        <v>471</v>
      </c>
    </row>
    <row r="408" spans="2:6">
      <c r="B408" s="226"/>
      <c r="C408" s="397"/>
      <c r="D408" s="403">
        <v>133</v>
      </c>
      <c r="E408" s="178" t="s">
        <v>664</v>
      </c>
      <c r="F408" s="176" t="s">
        <v>471</v>
      </c>
    </row>
    <row r="409" spans="2:6">
      <c r="B409" s="226"/>
      <c r="C409" s="397"/>
      <c r="D409" s="403"/>
      <c r="E409" s="186" t="s">
        <v>665</v>
      </c>
      <c r="F409" s="176" t="s">
        <v>471</v>
      </c>
    </row>
    <row r="410" spans="2:6">
      <c r="B410" s="226"/>
      <c r="C410" s="397"/>
      <c r="D410" s="403">
        <v>139</v>
      </c>
      <c r="E410" s="178" t="s">
        <v>666</v>
      </c>
      <c r="F410" s="176" t="s">
        <v>471</v>
      </c>
    </row>
    <row r="411" spans="2:6">
      <c r="B411" s="226"/>
      <c r="C411" s="397"/>
      <c r="D411" s="403"/>
      <c r="E411" s="186" t="s">
        <v>667</v>
      </c>
      <c r="F411" s="176" t="s">
        <v>471</v>
      </c>
    </row>
    <row r="412" spans="2:6">
      <c r="B412" s="226"/>
      <c r="C412" s="397"/>
      <c r="D412" s="403"/>
      <c r="E412" s="186" t="s">
        <v>668</v>
      </c>
      <c r="F412" s="176" t="s">
        <v>471</v>
      </c>
    </row>
    <row r="413" spans="2:6">
      <c r="B413" s="226"/>
      <c r="C413" s="397"/>
      <c r="D413" s="403"/>
      <c r="E413" s="186" t="s">
        <v>669</v>
      </c>
      <c r="F413" s="176" t="s">
        <v>471</v>
      </c>
    </row>
    <row r="414" spans="2:6">
      <c r="B414" s="226"/>
      <c r="C414" s="397"/>
      <c r="D414" s="403"/>
      <c r="E414" s="186" t="s">
        <v>670</v>
      </c>
      <c r="F414" s="176" t="s">
        <v>471</v>
      </c>
    </row>
    <row r="415" spans="2:6">
      <c r="B415" s="225" t="s">
        <v>270</v>
      </c>
      <c r="C415" s="396">
        <v>14</v>
      </c>
      <c r="D415" s="408"/>
      <c r="E415" s="185" t="s">
        <v>671</v>
      </c>
      <c r="F415" s="176" t="s">
        <v>471</v>
      </c>
    </row>
    <row r="416" spans="2:6">
      <c r="B416" s="226"/>
      <c r="C416" s="397"/>
      <c r="D416" s="403">
        <v>140</v>
      </c>
      <c r="E416" s="178" t="s">
        <v>672</v>
      </c>
      <c r="F416" s="176" t="s">
        <v>471</v>
      </c>
    </row>
    <row r="417" spans="2:6">
      <c r="B417" s="226"/>
      <c r="C417" s="397"/>
      <c r="D417" s="403"/>
      <c r="E417" s="186" t="s">
        <v>673</v>
      </c>
      <c r="F417" s="176" t="s">
        <v>471</v>
      </c>
    </row>
    <row r="418" spans="2:6">
      <c r="B418" s="226"/>
      <c r="C418" s="397"/>
      <c r="D418" s="403"/>
      <c r="E418" s="186" t="s">
        <v>674</v>
      </c>
      <c r="F418" s="176" t="s">
        <v>471</v>
      </c>
    </row>
    <row r="419" spans="2:6">
      <c r="B419" s="226"/>
      <c r="C419" s="397"/>
      <c r="D419" s="403">
        <v>141</v>
      </c>
      <c r="E419" s="178" t="s">
        <v>675</v>
      </c>
      <c r="F419" s="176" t="s">
        <v>471</v>
      </c>
    </row>
    <row r="420" spans="2:6">
      <c r="B420" s="226"/>
      <c r="C420" s="397"/>
      <c r="D420" s="403"/>
      <c r="E420" s="186" t="s">
        <v>676</v>
      </c>
      <c r="F420" s="176" t="s">
        <v>471</v>
      </c>
    </row>
    <row r="421" spans="2:6">
      <c r="B421" s="226"/>
      <c r="C421" s="397"/>
      <c r="D421" s="403">
        <v>142</v>
      </c>
      <c r="E421" s="178" t="s">
        <v>677</v>
      </c>
      <c r="F421" s="176" t="s">
        <v>471</v>
      </c>
    </row>
    <row r="422" spans="2:6">
      <c r="B422" s="226"/>
      <c r="C422" s="397"/>
      <c r="D422" s="403"/>
      <c r="E422" s="186" t="s">
        <v>678</v>
      </c>
      <c r="F422" s="176" t="s">
        <v>471</v>
      </c>
    </row>
    <row r="423" spans="2:6">
      <c r="B423" s="226"/>
      <c r="C423" s="397"/>
      <c r="D423" s="403"/>
      <c r="E423" s="186" t="s">
        <v>679</v>
      </c>
      <c r="F423" s="176" t="s">
        <v>471</v>
      </c>
    </row>
    <row r="424" spans="2:6">
      <c r="B424" s="226"/>
      <c r="C424" s="397"/>
      <c r="D424" s="403"/>
      <c r="E424" s="186" t="s">
        <v>680</v>
      </c>
      <c r="F424" s="176" t="s">
        <v>471</v>
      </c>
    </row>
    <row r="425" spans="2:6">
      <c r="B425" s="226"/>
      <c r="C425" s="397"/>
      <c r="D425" s="403"/>
      <c r="E425" s="186" t="s">
        <v>681</v>
      </c>
      <c r="F425" s="176" t="s">
        <v>471</v>
      </c>
    </row>
    <row r="426" spans="2:6">
      <c r="B426" s="226"/>
      <c r="C426" s="397"/>
      <c r="D426" s="403">
        <v>143</v>
      </c>
      <c r="E426" s="178" t="s">
        <v>682</v>
      </c>
      <c r="F426" s="176" t="s">
        <v>471</v>
      </c>
    </row>
    <row r="427" spans="2:6">
      <c r="B427" s="226"/>
      <c r="C427" s="397"/>
      <c r="D427" s="403"/>
      <c r="E427" s="186" t="s">
        <v>683</v>
      </c>
      <c r="F427" s="176" t="s">
        <v>471</v>
      </c>
    </row>
    <row r="428" spans="2:6">
      <c r="B428" s="226"/>
      <c r="C428" s="397"/>
      <c r="D428" s="403"/>
      <c r="E428" s="186" t="s">
        <v>684</v>
      </c>
      <c r="F428" s="176" t="s">
        <v>471</v>
      </c>
    </row>
    <row r="429" spans="2:6">
      <c r="B429" s="226"/>
      <c r="C429" s="397"/>
      <c r="D429" s="403"/>
      <c r="E429" s="186" t="s">
        <v>685</v>
      </c>
      <c r="F429" s="176" t="s">
        <v>471</v>
      </c>
    </row>
    <row r="430" spans="2:6">
      <c r="B430" s="226"/>
      <c r="C430" s="397"/>
      <c r="D430" s="403">
        <v>144</v>
      </c>
      <c r="E430" s="178" t="s">
        <v>686</v>
      </c>
      <c r="F430" s="176" t="s">
        <v>471</v>
      </c>
    </row>
    <row r="431" spans="2:6">
      <c r="B431" s="226"/>
      <c r="C431" s="397"/>
      <c r="D431" s="403"/>
      <c r="E431" s="186" t="s">
        <v>687</v>
      </c>
      <c r="F431" s="176" t="s">
        <v>471</v>
      </c>
    </row>
    <row r="432" spans="2:6">
      <c r="B432" s="226"/>
      <c r="C432" s="397"/>
      <c r="D432" s="403"/>
      <c r="E432" s="186" t="s">
        <v>688</v>
      </c>
      <c r="F432" s="176" t="s">
        <v>471</v>
      </c>
    </row>
    <row r="433" spans="2:6">
      <c r="B433" s="226"/>
      <c r="C433" s="397"/>
      <c r="D433" s="403"/>
      <c r="E433" s="186" t="s">
        <v>689</v>
      </c>
      <c r="F433" s="176" t="s">
        <v>471</v>
      </c>
    </row>
    <row r="434" spans="2:6">
      <c r="B434" s="226"/>
      <c r="C434" s="397"/>
      <c r="D434" s="403">
        <v>145</v>
      </c>
      <c r="E434" s="178" t="s">
        <v>690</v>
      </c>
      <c r="F434" s="176" t="s">
        <v>471</v>
      </c>
    </row>
    <row r="435" spans="2:6">
      <c r="B435" s="226"/>
      <c r="C435" s="397"/>
      <c r="D435" s="403"/>
      <c r="E435" s="186" t="s">
        <v>691</v>
      </c>
      <c r="F435" s="176" t="s">
        <v>471</v>
      </c>
    </row>
    <row r="436" spans="2:6">
      <c r="B436" s="226"/>
      <c r="C436" s="397"/>
      <c r="D436" s="403"/>
      <c r="E436" s="186" t="s">
        <v>692</v>
      </c>
      <c r="F436" s="176" t="s">
        <v>471</v>
      </c>
    </row>
    <row r="437" spans="2:6">
      <c r="B437" s="226"/>
      <c r="C437" s="397"/>
      <c r="D437" s="403"/>
      <c r="E437" s="186" t="s">
        <v>693</v>
      </c>
      <c r="F437" s="176" t="s">
        <v>471</v>
      </c>
    </row>
    <row r="438" spans="2:6">
      <c r="B438" s="226"/>
      <c r="C438" s="397"/>
      <c r="D438" s="403"/>
      <c r="E438" s="186" t="s">
        <v>694</v>
      </c>
      <c r="F438" s="176" t="s">
        <v>471</v>
      </c>
    </row>
    <row r="439" spans="2:6">
      <c r="B439" s="226"/>
      <c r="C439" s="397"/>
      <c r="D439" s="403">
        <v>149</v>
      </c>
      <c r="E439" s="178" t="s">
        <v>695</v>
      </c>
      <c r="F439" s="176" t="s">
        <v>471</v>
      </c>
    </row>
    <row r="440" spans="2:6">
      <c r="B440" s="226"/>
      <c r="C440" s="397"/>
      <c r="D440" s="403"/>
      <c r="E440" s="186" t="s">
        <v>696</v>
      </c>
      <c r="F440" s="176" t="s">
        <v>471</v>
      </c>
    </row>
    <row r="441" spans="2:6">
      <c r="B441" s="225" t="s">
        <v>270</v>
      </c>
      <c r="C441" s="396">
        <v>15</v>
      </c>
      <c r="D441" s="408"/>
      <c r="E441" s="185" t="s">
        <v>697</v>
      </c>
      <c r="F441" s="176" t="s">
        <v>471</v>
      </c>
    </row>
    <row r="442" spans="2:6">
      <c r="B442" s="226"/>
      <c r="C442" s="397"/>
      <c r="D442" s="403">
        <v>150</v>
      </c>
      <c r="E442" s="178" t="s">
        <v>698</v>
      </c>
      <c r="F442" s="176" t="s">
        <v>471</v>
      </c>
    </row>
    <row r="443" spans="2:6">
      <c r="B443" s="226"/>
      <c r="C443" s="397"/>
      <c r="D443" s="403"/>
      <c r="E443" s="186" t="s">
        <v>699</v>
      </c>
      <c r="F443" s="176" t="s">
        <v>471</v>
      </c>
    </row>
    <row r="444" spans="2:6">
      <c r="B444" s="226"/>
      <c r="C444" s="397"/>
      <c r="D444" s="403"/>
      <c r="E444" s="186" t="s">
        <v>700</v>
      </c>
      <c r="F444" s="176" t="s">
        <v>471</v>
      </c>
    </row>
    <row r="445" spans="2:6">
      <c r="B445" s="226"/>
      <c r="C445" s="397"/>
      <c r="D445" s="403">
        <v>151</v>
      </c>
      <c r="E445" s="178" t="s">
        <v>701</v>
      </c>
      <c r="F445" s="176" t="s">
        <v>471</v>
      </c>
    </row>
    <row r="446" spans="2:6">
      <c r="B446" s="226"/>
      <c r="C446" s="397"/>
      <c r="D446" s="403"/>
      <c r="E446" s="186" t="s">
        <v>702</v>
      </c>
      <c r="F446" s="176" t="s">
        <v>471</v>
      </c>
    </row>
    <row r="447" spans="2:6">
      <c r="B447" s="226"/>
      <c r="C447" s="397"/>
      <c r="D447" s="403"/>
      <c r="E447" s="186" t="s">
        <v>703</v>
      </c>
      <c r="F447" s="176" t="s">
        <v>471</v>
      </c>
    </row>
    <row r="448" spans="2:6">
      <c r="B448" s="226"/>
      <c r="C448" s="397"/>
      <c r="D448" s="403"/>
      <c r="E448" s="186" t="s">
        <v>704</v>
      </c>
      <c r="F448" s="176" t="s">
        <v>471</v>
      </c>
    </row>
    <row r="449" spans="2:6">
      <c r="B449" s="226"/>
      <c r="C449" s="397"/>
      <c r="D449" s="403">
        <v>152</v>
      </c>
      <c r="E449" s="178" t="s">
        <v>705</v>
      </c>
      <c r="F449" s="176" t="s">
        <v>471</v>
      </c>
    </row>
    <row r="450" spans="2:6">
      <c r="B450" s="226"/>
      <c r="C450" s="397"/>
      <c r="D450" s="403"/>
      <c r="E450" s="186" t="s">
        <v>706</v>
      </c>
      <c r="F450" s="176" t="s">
        <v>471</v>
      </c>
    </row>
    <row r="451" spans="2:6">
      <c r="B451" s="226"/>
      <c r="C451" s="397"/>
      <c r="D451" s="403">
        <v>153</v>
      </c>
      <c r="E451" s="178" t="s">
        <v>707</v>
      </c>
      <c r="F451" s="176" t="s">
        <v>471</v>
      </c>
    </row>
    <row r="452" spans="2:6">
      <c r="B452" s="226"/>
      <c r="C452" s="397"/>
      <c r="D452" s="403"/>
      <c r="E452" s="186" t="s">
        <v>708</v>
      </c>
      <c r="F452" s="176" t="s">
        <v>471</v>
      </c>
    </row>
    <row r="453" spans="2:6">
      <c r="B453" s="226"/>
      <c r="C453" s="397"/>
      <c r="D453" s="403"/>
      <c r="E453" s="186" t="s">
        <v>709</v>
      </c>
      <c r="F453" s="176" t="s">
        <v>471</v>
      </c>
    </row>
    <row r="454" spans="2:6">
      <c r="B454" s="226"/>
      <c r="C454" s="397"/>
      <c r="D454" s="403">
        <v>159</v>
      </c>
      <c r="E454" s="178" t="s">
        <v>710</v>
      </c>
      <c r="F454" s="176" t="s">
        <v>471</v>
      </c>
    </row>
    <row r="455" spans="2:6">
      <c r="B455" s="226"/>
      <c r="C455" s="397"/>
      <c r="D455" s="403"/>
      <c r="E455" s="186" t="s">
        <v>711</v>
      </c>
      <c r="F455" s="176" t="s">
        <v>471</v>
      </c>
    </row>
    <row r="456" spans="2:6">
      <c r="B456" s="225" t="s">
        <v>270</v>
      </c>
      <c r="C456" s="396">
        <v>16</v>
      </c>
      <c r="D456" s="408"/>
      <c r="E456" s="185" t="s">
        <v>712</v>
      </c>
      <c r="F456" s="176" t="s">
        <v>471</v>
      </c>
    </row>
    <row r="457" spans="2:6">
      <c r="B457" s="226"/>
      <c r="C457" s="397"/>
      <c r="D457" s="403">
        <v>160</v>
      </c>
      <c r="E457" s="178" t="s">
        <v>713</v>
      </c>
      <c r="F457" s="176" t="s">
        <v>471</v>
      </c>
    </row>
    <row r="458" spans="2:6">
      <c r="B458" s="226"/>
      <c r="C458" s="397"/>
      <c r="D458" s="403"/>
      <c r="E458" s="186" t="s">
        <v>714</v>
      </c>
      <c r="F458" s="176" t="s">
        <v>471</v>
      </c>
    </row>
    <row r="459" spans="2:6">
      <c r="B459" s="226"/>
      <c r="C459" s="397"/>
      <c r="D459" s="403"/>
      <c r="E459" s="186" t="s">
        <v>715</v>
      </c>
      <c r="F459" s="176" t="s">
        <v>471</v>
      </c>
    </row>
    <row r="460" spans="2:6">
      <c r="B460" s="226"/>
      <c r="C460" s="397"/>
      <c r="D460" s="403">
        <v>161</v>
      </c>
      <c r="E460" s="178" t="s">
        <v>716</v>
      </c>
      <c r="F460" s="176" t="s">
        <v>471</v>
      </c>
    </row>
    <row r="461" spans="2:6">
      <c r="B461" s="226"/>
      <c r="C461" s="397"/>
      <c r="D461" s="403"/>
      <c r="E461" s="186" t="s">
        <v>717</v>
      </c>
      <c r="F461" s="176" t="s">
        <v>471</v>
      </c>
    </row>
    <row r="462" spans="2:6">
      <c r="B462" s="226"/>
      <c r="C462" s="397"/>
      <c r="D462" s="403"/>
      <c r="E462" s="186" t="s">
        <v>718</v>
      </c>
      <c r="F462" s="176" t="s">
        <v>471</v>
      </c>
    </row>
    <row r="463" spans="2:6">
      <c r="B463" s="226"/>
      <c r="C463" s="397"/>
      <c r="D463" s="403"/>
      <c r="E463" s="186" t="s">
        <v>719</v>
      </c>
      <c r="F463" s="176" t="s">
        <v>471</v>
      </c>
    </row>
    <row r="464" spans="2:6">
      <c r="B464" s="226"/>
      <c r="C464" s="397"/>
      <c r="D464" s="403">
        <v>162</v>
      </c>
      <c r="E464" s="178" t="s">
        <v>720</v>
      </c>
      <c r="F464" s="176" t="s">
        <v>471</v>
      </c>
    </row>
    <row r="465" spans="2:6">
      <c r="B465" s="226"/>
      <c r="C465" s="397"/>
      <c r="D465" s="403"/>
      <c r="E465" s="186" t="s">
        <v>721</v>
      </c>
      <c r="F465" s="176" t="s">
        <v>471</v>
      </c>
    </row>
    <row r="466" spans="2:6">
      <c r="B466" s="226"/>
      <c r="C466" s="397"/>
      <c r="D466" s="403"/>
      <c r="E466" s="186" t="s">
        <v>722</v>
      </c>
      <c r="F466" s="176" t="s">
        <v>471</v>
      </c>
    </row>
    <row r="467" spans="2:6">
      <c r="B467" s="226"/>
      <c r="C467" s="397"/>
      <c r="D467" s="403"/>
      <c r="E467" s="186" t="s">
        <v>723</v>
      </c>
      <c r="F467" s="176" t="s">
        <v>471</v>
      </c>
    </row>
    <row r="468" spans="2:6">
      <c r="B468" s="226"/>
      <c r="C468" s="397"/>
      <c r="D468" s="403"/>
      <c r="E468" s="186" t="s">
        <v>724</v>
      </c>
      <c r="F468" s="176" t="s">
        <v>471</v>
      </c>
    </row>
    <row r="469" spans="2:6">
      <c r="B469" s="226"/>
      <c r="C469" s="397"/>
      <c r="D469" s="403"/>
      <c r="E469" s="186" t="s">
        <v>725</v>
      </c>
      <c r="F469" s="176" t="s">
        <v>471</v>
      </c>
    </row>
    <row r="470" spans="2:6">
      <c r="B470" s="226"/>
      <c r="C470" s="397"/>
      <c r="D470" s="403">
        <v>163</v>
      </c>
      <c r="E470" s="178" t="s">
        <v>726</v>
      </c>
      <c r="F470" s="176" t="s">
        <v>471</v>
      </c>
    </row>
    <row r="471" spans="2:6">
      <c r="B471" s="226"/>
      <c r="C471" s="397"/>
      <c r="D471" s="403"/>
      <c r="E471" s="186" t="s">
        <v>727</v>
      </c>
      <c r="F471" s="176" t="s">
        <v>471</v>
      </c>
    </row>
    <row r="472" spans="2:6">
      <c r="B472" s="226"/>
      <c r="C472" s="397"/>
      <c r="D472" s="403"/>
      <c r="E472" s="186" t="s">
        <v>728</v>
      </c>
      <c r="F472" s="176" t="s">
        <v>471</v>
      </c>
    </row>
    <row r="473" spans="2:6">
      <c r="B473" s="226"/>
      <c r="C473" s="397"/>
      <c r="D473" s="403"/>
      <c r="E473" s="186" t="s">
        <v>729</v>
      </c>
      <c r="F473" s="176" t="s">
        <v>471</v>
      </c>
    </row>
    <row r="474" spans="2:6">
      <c r="B474" s="226"/>
      <c r="C474" s="397"/>
      <c r="D474" s="403"/>
      <c r="E474" s="186" t="s">
        <v>730</v>
      </c>
      <c r="F474" s="176" t="s">
        <v>471</v>
      </c>
    </row>
    <row r="475" spans="2:6">
      <c r="B475" s="226"/>
      <c r="C475" s="397"/>
      <c r="D475" s="403"/>
      <c r="E475" s="186" t="s">
        <v>731</v>
      </c>
      <c r="F475" s="176" t="s">
        <v>471</v>
      </c>
    </row>
    <row r="476" spans="2:6">
      <c r="B476" s="226"/>
      <c r="C476" s="397"/>
      <c r="D476" s="403"/>
      <c r="E476" s="186" t="s">
        <v>732</v>
      </c>
      <c r="F476" s="176" t="s">
        <v>471</v>
      </c>
    </row>
    <row r="477" spans="2:6">
      <c r="B477" s="226"/>
      <c r="C477" s="397"/>
      <c r="D477" s="403"/>
      <c r="E477" s="186" t="s">
        <v>733</v>
      </c>
      <c r="F477" s="176" t="s">
        <v>471</v>
      </c>
    </row>
    <row r="478" spans="2:6">
      <c r="B478" s="226"/>
      <c r="C478" s="397"/>
      <c r="D478" s="403">
        <v>164</v>
      </c>
      <c r="E478" s="178" t="s">
        <v>734</v>
      </c>
      <c r="F478" s="176" t="s">
        <v>471</v>
      </c>
    </row>
    <row r="479" spans="2:6">
      <c r="B479" s="226"/>
      <c r="C479" s="397"/>
      <c r="D479" s="403"/>
      <c r="E479" s="186" t="s">
        <v>735</v>
      </c>
      <c r="F479" s="176" t="s">
        <v>471</v>
      </c>
    </row>
    <row r="480" spans="2:6">
      <c r="B480" s="226"/>
      <c r="C480" s="397"/>
      <c r="D480" s="403"/>
      <c r="E480" s="186" t="s">
        <v>736</v>
      </c>
      <c r="F480" s="176" t="s">
        <v>471</v>
      </c>
    </row>
    <row r="481" spans="2:6">
      <c r="B481" s="226"/>
      <c r="C481" s="397"/>
      <c r="D481" s="403"/>
      <c r="E481" s="186" t="s">
        <v>737</v>
      </c>
      <c r="F481" s="176" t="s">
        <v>471</v>
      </c>
    </row>
    <row r="482" spans="2:6">
      <c r="B482" s="226"/>
      <c r="C482" s="397"/>
      <c r="D482" s="403"/>
      <c r="E482" s="186" t="s">
        <v>738</v>
      </c>
      <c r="F482" s="176" t="s">
        <v>471</v>
      </c>
    </row>
    <row r="483" spans="2:6">
      <c r="B483" s="226"/>
      <c r="C483" s="397"/>
      <c r="D483" s="403"/>
      <c r="E483" s="186" t="s">
        <v>739</v>
      </c>
      <c r="F483" s="176" t="s">
        <v>471</v>
      </c>
    </row>
    <row r="484" spans="2:6">
      <c r="B484" s="226"/>
      <c r="C484" s="397"/>
      <c r="D484" s="403"/>
      <c r="E484" s="186" t="s">
        <v>740</v>
      </c>
      <c r="F484" s="176" t="s">
        <v>471</v>
      </c>
    </row>
    <row r="485" spans="2:6">
      <c r="B485" s="226"/>
      <c r="C485" s="397"/>
      <c r="D485" s="403"/>
      <c r="E485" s="186" t="s">
        <v>741</v>
      </c>
      <c r="F485" s="176" t="s">
        <v>471</v>
      </c>
    </row>
    <row r="486" spans="2:6">
      <c r="B486" s="226"/>
      <c r="C486" s="397"/>
      <c r="D486" s="403">
        <v>165</v>
      </c>
      <c r="E486" s="178" t="s">
        <v>742</v>
      </c>
      <c r="F486" s="176" t="s">
        <v>471</v>
      </c>
    </row>
    <row r="487" spans="2:6">
      <c r="B487" s="226"/>
      <c r="C487" s="397"/>
      <c r="D487" s="403"/>
      <c r="E487" s="186" t="s">
        <v>743</v>
      </c>
      <c r="F487" s="176" t="s">
        <v>471</v>
      </c>
    </row>
    <row r="488" spans="2:6">
      <c r="B488" s="226"/>
      <c r="C488" s="397"/>
      <c r="D488" s="403"/>
      <c r="E488" s="186" t="s">
        <v>744</v>
      </c>
      <c r="F488" s="176" t="s">
        <v>471</v>
      </c>
    </row>
    <row r="489" spans="2:6">
      <c r="B489" s="226"/>
      <c r="C489" s="397"/>
      <c r="D489" s="403"/>
      <c r="E489" s="186" t="s">
        <v>745</v>
      </c>
      <c r="F489" s="176" t="s">
        <v>471</v>
      </c>
    </row>
    <row r="490" spans="2:6">
      <c r="B490" s="226"/>
      <c r="C490" s="397"/>
      <c r="D490" s="403"/>
      <c r="E490" s="186" t="s">
        <v>746</v>
      </c>
      <c r="F490" s="176" t="s">
        <v>471</v>
      </c>
    </row>
    <row r="491" spans="2:6">
      <c r="B491" s="226"/>
      <c r="C491" s="397"/>
      <c r="D491" s="403"/>
      <c r="E491" s="186" t="s">
        <v>747</v>
      </c>
      <c r="F491" s="176" t="s">
        <v>471</v>
      </c>
    </row>
    <row r="492" spans="2:6">
      <c r="B492" s="226"/>
      <c r="C492" s="397"/>
      <c r="D492" s="403">
        <v>166</v>
      </c>
      <c r="E492" s="178" t="s">
        <v>748</v>
      </c>
      <c r="F492" s="176" t="s">
        <v>471</v>
      </c>
    </row>
    <row r="493" spans="2:6">
      <c r="B493" s="226"/>
      <c r="C493" s="397"/>
      <c r="D493" s="403"/>
      <c r="E493" s="186" t="s">
        <v>749</v>
      </c>
      <c r="F493" s="176" t="s">
        <v>471</v>
      </c>
    </row>
    <row r="494" spans="2:6">
      <c r="B494" s="226"/>
      <c r="C494" s="397"/>
      <c r="D494" s="403"/>
      <c r="E494" s="186" t="s">
        <v>750</v>
      </c>
      <c r="F494" s="176" t="s">
        <v>471</v>
      </c>
    </row>
    <row r="495" spans="2:6">
      <c r="B495" s="226"/>
      <c r="C495" s="397"/>
      <c r="D495" s="403"/>
      <c r="E495" s="186" t="s">
        <v>751</v>
      </c>
      <c r="F495" s="176" t="s">
        <v>471</v>
      </c>
    </row>
    <row r="496" spans="2:6">
      <c r="B496" s="226"/>
      <c r="C496" s="397"/>
      <c r="D496" s="403">
        <v>169</v>
      </c>
      <c r="E496" s="178" t="s">
        <v>752</v>
      </c>
      <c r="F496" s="176" t="s">
        <v>471</v>
      </c>
    </row>
    <row r="497" spans="2:6">
      <c r="B497" s="226"/>
      <c r="C497" s="397"/>
      <c r="D497" s="403"/>
      <c r="E497" s="186" t="s">
        <v>753</v>
      </c>
      <c r="F497" s="176" t="s">
        <v>471</v>
      </c>
    </row>
    <row r="498" spans="2:6">
      <c r="B498" s="226"/>
      <c r="C498" s="397"/>
      <c r="D498" s="403"/>
      <c r="E498" s="186" t="s">
        <v>754</v>
      </c>
      <c r="F498" s="176" t="s">
        <v>471</v>
      </c>
    </row>
    <row r="499" spans="2:6">
      <c r="B499" s="226"/>
      <c r="C499" s="397"/>
      <c r="D499" s="403"/>
      <c r="E499" s="186" t="s">
        <v>755</v>
      </c>
      <c r="F499" s="176" t="s">
        <v>471</v>
      </c>
    </row>
    <row r="500" spans="2:6">
      <c r="B500" s="226"/>
      <c r="C500" s="397"/>
      <c r="D500" s="403"/>
      <c r="E500" s="186" t="s">
        <v>756</v>
      </c>
      <c r="F500" s="176" t="s">
        <v>471</v>
      </c>
    </row>
    <row r="501" spans="2:6">
      <c r="B501" s="226"/>
      <c r="C501" s="397"/>
      <c r="D501" s="403"/>
      <c r="E501" s="186" t="s">
        <v>757</v>
      </c>
      <c r="F501" s="176" t="s">
        <v>471</v>
      </c>
    </row>
    <row r="502" spans="2:6">
      <c r="B502" s="226"/>
      <c r="C502" s="397"/>
      <c r="D502" s="403"/>
      <c r="E502" s="186" t="s">
        <v>758</v>
      </c>
      <c r="F502" s="176" t="s">
        <v>471</v>
      </c>
    </row>
    <row r="503" spans="2:6">
      <c r="B503" s="226"/>
      <c r="C503" s="397"/>
      <c r="D503" s="403"/>
      <c r="E503" s="186" t="s">
        <v>759</v>
      </c>
      <c r="F503" s="176" t="s">
        <v>471</v>
      </c>
    </row>
    <row r="504" spans="2:6">
      <c r="B504" s="226"/>
      <c r="C504" s="397"/>
      <c r="D504" s="403"/>
      <c r="E504" s="186" t="s">
        <v>760</v>
      </c>
      <c r="F504" s="176" t="s">
        <v>471</v>
      </c>
    </row>
    <row r="505" spans="2:6">
      <c r="B505" s="225" t="s">
        <v>270</v>
      </c>
      <c r="C505" s="396">
        <v>17</v>
      </c>
      <c r="D505" s="408"/>
      <c r="E505" s="185" t="s">
        <v>761</v>
      </c>
      <c r="F505" s="176" t="s">
        <v>471</v>
      </c>
    </row>
    <row r="506" spans="2:6">
      <c r="B506" s="226"/>
      <c r="C506" s="397"/>
      <c r="D506" s="403">
        <v>170</v>
      </c>
      <c r="E506" s="178" t="s">
        <v>762</v>
      </c>
      <c r="F506" s="176" t="s">
        <v>471</v>
      </c>
    </row>
    <row r="507" spans="2:6">
      <c r="B507" s="226"/>
      <c r="C507" s="397"/>
      <c r="D507" s="403"/>
      <c r="E507" s="186" t="s">
        <v>763</v>
      </c>
      <c r="F507" s="176" t="s">
        <v>471</v>
      </c>
    </row>
    <row r="508" spans="2:6">
      <c r="B508" s="226"/>
      <c r="C508" s="397"/>
      <c r="D508" s="403"/>
      <c r="E508" s="186" t="s">
        <v>764</v>
      </c>
      <c r="F508" s="176" t="s">
        <v>471</v>
      </c>
    </row>
    <row r="509" spans="2:6">
      <c r="B509" s="226"/>
      <c r="C509" s="397"/>
      <c r="D509" s="403">
        <v>171</v>
      </c>
      <c r="E509" s="178" t="s">
        <v>765</v>
      </c>
      <c r="F509" s="176" t="s">
        <v>471</v>
      </c>
    </row>
    <row r="510" spans="2:6">
      <c r="B510" s="226"/>
      <c r="C510" s="397"/>
      <c r="D510" s="403"/>
      <c r="E510" s="186" t="s">
        <v>766</v>
      </c>
      <c r="F510" s="176" t="s">
        <v>471</v>
      </c>
    </row>
    <row r="511" spans="2:6">
      <c r="B511" s="226"/>
      <c r="C511" s="397"/>
      <c r="D511" s="403">
        <v>172</v>
      </c>
      <c r="E511" s="178" t="s">
        <v>767</v>
      </c>
      <c r="F511" s="176" t="s">
        <v>471</v>
      </c>
    </row>
    <row r="512" spans="2:6">
      <c r="B512" s="226"/>
      <c r="C512" s="397"/>
      <c r="D512" s="403"/>
      <c r="E512" s="186" t="s">
        <v>768</v>
      </c>
      <c r="F512" s="176" t="s">
        <v>471</v>
      </c>
    </row>
    <row r="513" spans="2:6">
      <c r="B513" s="226"/>
      <c r="C513" s="397"/>
      <c r="D513" s="403">
        <v>173</v>
      </c>
      <c r="E513" s="178" t="s">
        <v>769</v>
      </c>
      <c r="F513" s="176" t="s">
        <v>471</v>
      </c>
    </row>
    <row r="514" spans="2:6">
      <c r="B514" s="226"/>
      <c r="C514" s="397"/>
      <c r="D514" s="403"/>
      <c r="E514" s="186" t="s">
        <v>770</v>
      </c>
      <c r="F514" s="176" t="s">
        <v>471</v>
      </c>
    </row>
    <row r="515" spans="2:6">
      <c r="B515" s="226"/>
      <c r="C515" s="397"/>
      <c r="D515" s="403">
        <v>174</v>
      </c>
      <c r="E515" s="178" t="s">
        <v>771</v>
      </c>
      <c r="F515" s="176" t="s">
        <v>471</v>
      </c>
    </row>
    <row r="516" spans="2:6">
      <c r="B516" s="226"/>
      <c r="C516" s="397"/>
      <c r="D516" s="403"/>
      <c r="E516" s="186" t="s">
        <v>772</v>
      </c>
      <c r="F516" s="176" t="s">
        <v>471</v>
      </c>
    </row>
    <row r="517" spans="2:6">
      <c r="B517" s="226"/>
      <c r="C517" s="397"/>
      <c r="D517" s="403">
        <v>179</v>
      </c>
      <c r="E517" s="178" t="s">
        <v>773</v>
      </c>
      <c r="F517" s="176" t="s">
        <v>471</v>
      </c>
    </row>
    <row r="518" spans="2:6">
      <c r="B518" s="226"/>
      <c r="C518" s="397"/>
      <c r="D518" s="403"/>
      <c r="E518" s="186" t="s">
        <v>774</v>
      </c>
      <c r="F518" s="176" t="s">
        <v>471</v>
      </c>
    </row>
    <row r="519" spans="2:6">
      <c r="B519" s="225" t="s">
        <v>270</v>
      </c>
      <c r="C519" s="396">
        <v>18</v>
      </c>
      <c r="D519" s="408"/>
      <c r="E519" s="185" t="s">
        <v>775</v>
      </c>
      <c r="F519" s="176" t="s">
        <v>471</v>
      </c>
    </row>
    <row r="520" spans="2:6">
      <c r="B520" s="226"/>
      <c r="C520" s="397"/>
      <c r="D520" s="403">
        <v>180</v>
      </c>
      <c r="E520" s="178" t="s">
        <v>776</v>
      </c>
      <c r="F520" s="176" t="s">
        <v>471</v>
      </c>
    </row>
    <row r="521" spans="2:6">
      <c r="B521" s="226"/>
      <c r="C521" s="397"/>
      <c r="D521" s="403"/>
      <c r="E521" s="186" t="s">
        <v>777</v>
      </c>
      <c r="F521" s="176" t="s">
        <v>471</v>
      </c>
    </row>
    <row r="522" spans="2:6">
      <c r="B522" s="226"/>
      <c r="C522" s="397"/>
      <c r="D522" s="403"/>
      <c r="E522" s="186" t="s">
        <v>778</v>
      </c>
      <c r="F522" s="176" t="s">
        <v>471</v>
      </c>
    </row>
    <row r="523" spans="2:6">
      <c r="B523" s="226"/>
      <c r="C523" s="397"/>
      <c r="D523" s="403">
        <v>181</v>
      </c>
      <c r="E523" s="178" t="s">
        <v>779</v>
      </c>
      <c r="F523" s="176" t="s">
        <v>471</v>
      </c>
    </row>
    <row r="524" spans="2:6">
      <c r="B524" s="226"/>
      <c r="C524" s="397"/>
      <c r="D524" s="403"/>
      <c r="E524" s="186" t="s">
        <v>780</v>
      </c>
      <c r="F524" s="176" t="s">
        <v>471</v>
      </c>
    </row>
    <row r="525" spans="2:6">
      <c r="B525" s="226"/>
      <c r="C525" s="397"/>
      <c r="D525" s="403"/>
      <c r="E525" s="186" t="s">
        <v>781</v>
      </c>
      <c r="F525" s="176" t="s">
        <v>471</v>
      </c>
    </row>
    <row r="526" spans="2:6">
      <c r="B526" s="226"/>
      <c r="C526" s="397"/>
      <c r="D526" s="403"/>
      <c r="E526" s="186" t="s">
        <v>782</v>
      </c>
      <c r="F526" s="176" t="s">
        <v>471</v>
      </c>
    </row>
    <row r="527" spans="2:6">
      <c r="B527" s="226"/>
      <c r="C527" s="397"/>
      <c r="D527" s="403"/>
      <c r="E527" s="186" t="s">
        <v>783</v>
      </c>
      <c r="F527" s="176" t="s">
        <v>471</v>
      </c>
    </row>
    <row r="528" spans="2:6">
      <c r="B528" s="226"/>
      <c r="C528" s="397"/>
      <c r="D528" s="403"/>
      <c r="E528" s="186" t="s">
        <v>784</v>
      </c>
      <c r="F528" s="176" t="s">
        <v>471</v>
      </c>
    </row>
    <row r="529" spans="2:6">
      <c r="B529" s="226"/>
      <c r="C529" s="397"/>
      <c r="D529" s="403">
        <v>182</v>
      </c>
      <c r="E529" s="178" t="s">
        <v>785</v>
      </c>
      <c r="F529" s="176" t="s">
        <v>471</v>
      </c>
    </row>
    <row r="530" spans="2:6">
      <c r="B530" s="226"/>
      <c r="C530" s="397"/>
      <c r="D530" s="403"/>
      <c r="E530" s="186" t="s">
        <v>786</v>
      </c>
      <c r="F530" s="176" t="s">
        <v>471</v>
      </c>
    </row>
    <row r="531" spans="2:6">
      <c r="B531" s="226"/>
      <c r="C531" s="397"/>
      <c r="D531" s="403"/>
      <c r="E531" s="186" t="s">
        <v>787</v>
      </c>
      <c r="F531" s="176" t="s">
        <v>471</v>
      </c>
    </row>
    <row r="532" spans="2:6">
      <c r="B532" s="226"/>
      <c r="C532" s="397"/>
      <c r="D532" s="403"/>
      <c r="E532" s="186" t="s">
        <v>788</v>
      </c>
      <c r="F532" s="176" t="s">
        <v>471</v>
      </c>
    </row>
    <row r="533" spans="2:6">
      <c r="B533" s="226"/>
      <c r="C533" s="397"/>
      <c r="D533" s="403"/>
      <c r="E533" s="186" t="s">
        <v>789</v>
      </c>
      <c r="F533" s="176" t="s">
        <v>471</v>
      </c>
    </row>
    <row r="534" spans="2:6">
      <c r="B534" s="226"/>
      <c r="C534" s="397"/>
      <c r="D534" s="403"/>
      <c r="E534" s="186" t="s">
        <v>790</v>
      </c>
      <c r="F534" s="176" t="s">
        <v>471</v>
      </c>
    </row>
    <row r="535" spans="2:6">
      <c r="B535" s="226"/>
      <c r="C535" s="397"/>
      <c r="D535" s="403">
        <v>183</v>
      </c>
      <c r="E535" s="178" t="s">
        <v>791</v>
      </c>
      <c r="F535" s="176" t="s">
        <v>471</v>
      </c>
    </row>
    <row r="536" spans="2:6">
      <c r="B536" s="226"/>
      <c r="C536" s="397"/>
      <c r="D536" s="403"/>
      <c r="E536" s="186" t="s">
        <v>792</v>
      </c>
      <c r="F536" s="176" t="s">
        <v>471</v>
      </c>
    </row>
    <row r="537" spans="2:6">
      <c r="B537" s="226"/>
      <c r="C537" s="397"/>
      <c r="D537" s="403"/>
      <c r="E537" s="186" t="s">
        <v>793</v>
      </c>
      <c r="F537" s="176" t="s">
        <v>471</v>
      </c>
    </row>
    <row r="538" spans="2:6">
      <c r="B538" s="226"/>
      <c r="C538" s="397"/>
      <c r="D538" s="403"/>
      <c r="E538" s="186" t="s">
        <v>794</v>
      </c>
      <c r="F538" s="176" t="s">
        <v>471</v>
      </c>
    </row>
    <row r="539" spans="2:6">
      <c r="B539" s="226"/>
      <c r="C539" s="397"/>
      <c r="D539" s="403"/>
      <c r="E539" s="186" t="s">
        <v>795</v>
      </c>
      <c r="F539" s="176" t="s">
        <v>471</v>
      </c>
    </row>
    <row r="540" spans="2:6">
      <c r="B540" s="226"/>
      <c r="C540" s="397"/>
      <c r="D540" s="403">
        <v>184</v>
      </c>
      <c r="E540" s="178" t="s">
        <v>796</v>
      </c>
      <c r="F540" s="176" t="s">
        <v>471</v>
      </c>
    </row>
    <row r="541" spans="2:6">
      <c r="B541" s="226"/>
      <c r="C541" s="397"/>
      <c r="D541" s="403"/>
      <c r="E541" s="186" t="s">
        <v>797</v>
      </c>
      <c r="F541" s="176" t="s">
        <v>471</v>
      </c>
    </row>
    <row r="542" spans="2:6">
      <c r="B542" s="226"/>
      <c r="C542" s="397"/>
      <c r="D542" s="403"/>
      <c r="E542" s="186" t="s">
        <v>798</v>
      </c>
      <c r="F542" s="176" t="s">
        <v>471</v>
      </c>
    </row>
    <row r="543" spans="2:6">
      <c r="B543" s="226"/>
      <c r="C543" s="397"/>
      <c r="D543" s="403"/>
      <c r="E543" s="186" t="s">
        <v>799</v>
      </c>
      <c r="F543" s="176" t="s">
        <v>471</v>
      </c>
    </row>
    <row r="544" spans="2:6">
      <c r="B544" s="226"/>
      <c r="C544" s="397"/>
      <c r="D544" s="403"/>
      <c r="E544" s="186" t="s">
        <v>800</v>
      </c>
      <c r="F544" s="176" t="s">
        <v>471</v>
      </c>
    </row>
    <row r="545" spans="2:6">
      <c r="B545" s="226"/>
      <c r="C545" s="397"/>
      <c r="D545" s="403"/>
      <c r="E545" s="186" t="s">
        <v>801</v>
      </c>
      <c r="F545" s="176" t="s">
        <v>471</v>
      </c>
    </row>
    <row r="546" spans="2:6">
      <c r="B546" s="226"/>
      <c r="C546" s="397"/>
      <c r="D546" s="403">
        <v>185</v>
      </c>
      <c r="E546" s="178" t="s">
        <v>802</v>
      </c>
      <c r="F546" s="176" t="s">
        <v>471</v>
      </c>
    </row>
    <row r="547" spans="2:6">
      <c r="B547" s="226"/>
      <c r="C547" s="397"/>
      <c r="D547" s="403"/>
      <c r="E547" s="186" t="s">
        <v>803</v>
      </c>
      <c r="F547" s="176" t="s">
        <v>471</v>
      </c>
    </row>
    <row r="548" spans="2:6">
      <c r="B548" s="226"/>
      <c r="C548" s="397"/>
      <c r="D548" s="403"/>
      <c r="E548" s="186" t="s">
        <v>804</v>
      </c>
      <c r="F548" s="176" t="s">
        <v>471</v>
      </c>
    </row>
    <row r="549" spans="2:6">
      <c r="B549" s="226"/>
      <c r="C549" s="397"/>
      <c r="D549" s="403">
        <v>189</v>
      </c>
      <c r="E549" s="178" t="s">
        <v>805</v>
      </c>
      <c r="F549" s="176" t="s">
        <v>471</v>
      </c>
    </row>
    <row r="550" spans="2:6">
      <c r="B550" s="226"/>
      <c r="C550" s="397"/>
      <c r="D550" s="403"/>
      <c r="E550" s="186" t="s">
        <v>806</v>
      </c>
      <c r="F550" s="176" t="s">
        <v>471</v>
      </c>
    </row>
    <row r="551" spans="2:6">
      <c r="B551" s="226"/>
      <c r="C551" s="397"/>
      <c r="D551" s="403"/>
      <c r="E551" s="186" t="s">
        <v>807</v>
      </c>
      <c r="F551" s="176" t="s">
        <v>471</v>
      </c>
    </row>
    <row r="552" spans="2:6">
      <c r="B552" s="226"/>
      <c r="C552" s="397"/>
      <c r="D552" s="403"/>
      <c r="E552" s="186" t="s">
        <v>808</v>
      </c>
      <c r="F552" s="176" t="s">
        <v>471</v>
      </c>
    </row>
    <row r="553" spans="2:6">
      <c r="B553" s="226"/>
      <c r="C553" s="397"/>
      <c r="D553" s="403"/>
      <c r="E553" s="186" t="s">
        <v>809</v>
      </c>
      <c r="F553" s="176" t="s">
        <v>471</v>
      </c>
    </row>
    <row r="554" spans="2:6">
      <c r="B554" s="225" t="s">
        <v>270</v>
      </c>
      <c r="C554" s="396">
        <v>19</v>
      </c>
      <c r="D554" s="408"/>
      <c r="E554" s="185" t="s">
        <v>810</v>
      </c>
      <c r="F554" s="176" t="s">
        <v>471</v>
      </c>
    </row>
    <row r="555" spans="2:6">
      <c r="B555" s="226"/>
      <c r="C555" s="397"/>
      <c r="D555" s="403">
        <v>190</v>
      </c>
      <c r="E555" s="178" t="s">
        <v>811</v>
      </c>
      <c r="F555" s="176" t="s">
        <v>471</v>
      </c>
    </row>
    <row r="556" spans="2:6">
      <c r="B556" s="226"/>
      <c r="C556" s="397"/>
      <c r="D556" s="403"/>
      <c r="E556" s="186" t="s">
        <v>812</v>
      </c>
      <c r="F556" s="176" t="s">
        <v>471</v>
      </c>
    </row>
    <row r="557" spans="2:6">
      <c r="B557" s="226"/>
      <c r="C557" s="397"/>
      <c r="D557" s="403"/>
      <c r="E557" s="186" t="s">
        <v>813</v>
      </c>
      <c r="F557" s="176" t="s">
        <v>471</v>
      </c>
    </row>
    <row r="558" spans="2:6">
      <c r="B558" s="226"/>
      <c r="C558" s="397"/>
      <c r="D558" s="403">
        <v>191</v>
      </c>
      <c r="E558" s="178" t="s">
        <v>814</v>
      </c>
      <c r="F558" s="176" t="s">
        <v>471</v>
      </c>
    </row>
    <row r="559" spans="2:6">
      <c r="B559" s="226"/>
      <c r="C559" s="397"/>
      <c r="D559" s="403"/>
      <c r="E559" s="186" t="s">
        <v>815</v>
      </c>
      <c r="F559" s="176" t="s">
        <v>471</v>
      </c>
    </row>
    <row r="560" spans="2:6">
      <c r="B560" s="226"/>
      <c r="C560" s="397"/>
      <c r="D560" s="403"/>
      <c r="E560" s="186" t="s">
        <v>816</v>
      </c>
      <c r="F560" s="176" t="s">
        <v>471</v>
      </c>
    </row>
    <row r="561" spans="2:6">
      <c r="B561" s="226"/>
      <c r="C561" s="397"/>
      <c r="D561" s="403">
        <v>192</v>
      </c>
      <c r="E561" s="178" t="s">
        <v>817</v>
      </c>
      <c r="F561" s="176" t="s">
        <v>471</v>
      </c>
    </row>
    <row r="562" spans="2:6">
      <c r="B562" s="226"/>
      <c r="C562" s="397"/>
      <c r="D562" s="403"/>
      <c r="E562" s="186" t="s">
        <v>818</v>
      </c>
      <c r="F562" s="176" t="s">
        <v>471</v>
      </c>
    </row>
    <row r="563" spans="2:6">
      <c r="B563" s="226"/>
      <c r="C563" s="397"/>
      <c r="D563" s="403"/>
      <c r="E563" s="186" t="s">
        <v>819</v>
      </c>
      <c r="F563" s="176" t="s">
        <v>471</v>
      </c>
    </row>
    <row r="564" spans="2:6">
      <c r="B564" s="226"/>
      <c r="C564" s="397"/>
      <c r="D564" s="403">
        <v>193</v>
      </c>
      <c r="E564" s="178" t="s">
        <v>820</v>
      </c>
      <c r="F564" s="176" t="s">
        <v>471</v>
      </c>
    </row>
    <row r="565" spans="2:6">
      <c r="B565" s="226"/>
      <c r="C565" s="397"/>
      <c r="D565" s="403"/>
      <c r="E565" s="186" t="s">
        <v>821</v>
      </c>
      <c r="F565" s="176" t="s">
        <v>471</v>
      </c>
    </row>
    <row r="566" spans="2:6">
      <c r="B566" s="226"/>
      <c r="C566" s="397"/>
      <c r="D566" s="403"/>
      <c r="E566" s="186" t="s">
        <v>822</v>
      </c>
      <c r="F566" s="176" t="s">
        <v>471</v>
      </c>
    </row>
    <row r="567" spans="2:6">
      <c r="B567" s="226"/>
      <c r="C567" s="397"/>
      <c r="D567" s="403"/>
      <c r="E567" s="186" t="s">
        <v>823</v>
      </c>
      <c r="F567" s="176" t="s">
        <v>471</v>
      </c>
    </row>
    <row r="568" spans="2:6">
      <c r="B568" s="226"/>
      <c r="C568" s="397"/>
      <c r="D568" s="403">
        <v>199</v>
      </c>
      <c r="E568" s="178" t="s">
        <v>824</v>
      </c>
      <c r="F568" s="176" t="s">
        <v>471</v>
      </c>
    </row>
    <row r="569" spans="2:6">
      <c r="B569" s="226"/>
      <c r="C569" s="397"/>
      <c r="D569" s="403"/>
      <c r="E569" s="186" t="s">
        <v>825</v>
      </c>
      <c r="F569" s="176" t="s">
        <v>471</v>
      </c>
    </row>
    <row r="570" spans="2:6">
      <c r="B570" s="226"/>
      <c r="C570" s="397"/>
      <c r="D570" s="403"/>
      <c r="E570" s="186" t="s">
        <v>826</v>
      </c>
      <c r="F570" s="176" t="s">
        <v>471</v>
      </c>
    </row>
    <row r="571" spans="2:6">
      <c r="B571" s="226"/>
      <c r="C571" s="397"/>
      <c r="D571" s="403"/>
      <c r="E571" s="186" t="s">
        <v>827</v>
      </c>
      <c r="F571" s="176" t="s">
        <v>471</v>
      </c>
    </row>
    <row r="572" spans="2:6">
      <c r="B572" s="226"/>
      <c r="C572" s="397"/>
      <c r="D572" s="403"/>
      <c r="E572" s="186" t="s">
        <v>828</v>
      </c>
      <c r="F572" s="176" t="s">
        <v>471</v>
      </c>
    </row>
    <row r="573" spans="2:6">
      <c r="B573" s="226"/>
      <c r="C573" s="397"/>
      <c r="D573" s="403"/>
      <c r="E573" s="186" t="s">
        <v>829</v>
      </c>
      <c r="F573" s="176" t="s">
        <v>471</v>
      </c>
    </row>
    <row r="574" spans="2:6">
      <c r="B574" s="226"/>
      <c r="C574" s="397"/>
      <c r="D574" s="403"/>
      <c r="E574" s="186" t="s">
        <v>830</v>
      </c>
      <c r="F574" s="176" t="s">
        <v>471</v>
      </c>
    </row>
    <row r="575" spans="2:6">
      <c r="B575" s="225" t="s">
        <v>270</v>
      </c>
      <c r="C575" s="396">
        <v>20</v>
      </c>
      <c r="D575" s="408"/>
      <c r="E575" s="185" t="s">
        <v>831</v>
      </c>
      <c r="F575" s="176" t="s">
        <v>471</v>
      </c>
    </row>
    <row r="576" spans="2:6">
      <c r="B576" s="226"/>
      <c r="C576" s="397"/>
      <c r="D576" s="403">
        <v>200</v>
      </c>
      <c r="E576" s="178" t="s">
        <v>832</v>
      </c>
      <c r="F576" s="176" t="s">
        <v>471</v>
      </c>
    </row>
    <row r="577" spans="2:6">
      <c r="B577" s="226"/>
      <c r="C577" s="397"/>
      <c r="D577" s="403"/>
      <c r="E577" s="186" t="s">
        <v>833</v>
      </c>
      <c r="F577" s="176" t="s">
        <v>471</v>
      </c>
    </row>
    <row r="578" spans="2:6">
      <c r="B578" s="226"/>
      <c r="C578" s="397"/>
      <c r="D578" s="403"/>
      <c r="E578" s="186" t="s">
        <v>834</v>
      </c>
      <c r="F578" s="176" t="s">
        <v>471</v>
      </c>
    </row>
    <row r="579" spans="2:6">
      <c r="B579" s="226"/>
      <c r="C579" s="397"/>
      <c r="D579" s="403">
        <v>201</v>
      </c>
      <c r="E579" s="178" t="s">
        <v>835</v>
      </c>
      <c r="F579" s="176" t="s">
        <v>471</v>
      </c>
    </row>
    <row r="580" spans="2:6">
      <c r="B580" s="226"/>
      <c r="C580" s="397"/>
      <c r="D580" s="403"/>
      <c r="E580" s="186" t="s">
        <v>836</v>
      </c>
      <c r="F580" s="176" t="s">
        <v>471</v>
      </c>
    </row>
    <row r="581" spans="2:6">
      <c r="B581" s="226"/>
      <c r="C581" s="397"/>
      <c r="D581" s="403">
        <v>202</v>
      </c>
      <c r="E581" s="178" t="s">
        <v>837</v>
      </c>
      <c r="F581" s="176" t="s">
        <v>471</v>
      </c>
    </row>
    <row r="582" spans="2:6">
      <c r="B582" s="226"/>
      <c r="C582" s="397"/>
      <c r="D582" s="403"/>
      <c r="E582" s="186" t="s">
        <v>838</v>
      </c>
      <c r="F582" s="176" t="s">
        <v>471</v>
      </c>
    </row>
    <row r="583" spans="2:6">
      <c r="B583" s="226"/>
      <c r="C583" s="397"/>
      <c r="D583" s="403">
        <v>203</v>
      </c>
      <c r="E583" s="178" t="s">
        <v>839</v>
      </c>
      <c r="F583" s="176" t="s">
        <v>471</v>
      </c>
    </row>
    <row r="584" spans="2:6">
      <c r="B584" s="226"/>
      <c r="C584" s="397"/>
      <c r="D584" s="403"/>
      <c r="E584" s="186" t="s">
        <v>840</v>
      </c>
      <c r="F584" s="176" t="s">
        <v>471</v>
      </c>
    </row>
    <row r="585" spans="2:6">
      <c r="B585" s="226"/>
      <c r="C585" s="397"/>
      <c r="D585" s="403">
        <v>204</v>
      </c>
      <c r="E585" s="178" t="s">
        <v>841</v>
      </c>
      <c r="F585" s="176" t="s">
        <v>471</v>
      </c>
    </row>
    <row r="586" spans="2:6">
      <c r="B586" s="226"/>
      <c r="C586" s="397"/>
      <c r="D586" s="403"/>
      <c r="E586" s="186" t="s">
        <v>842</v>
      </c>
      <c r="F586" s="176" t="s">
        <v>471</v>
      </c>
    </row>
    <row r="587" spans="2:6">
      <c r="B587" s="226"/>
      <c r="C587" s="397"/>
      <c r="D587" s="403">
        <v>205</v>
      </c>
      <c r="E587" s="178" t="s">
        <v>843</v>
      </c>
      <c r="F587" s="176" t="s">
        <v>471</v>
      </c>
    </row>
    <row r="588" spans="2:6">
      <c r="B588" s="226"/>
      <c r="C588" s="397"/>
      <c r="D588" s="403"/>
      <c r="E588" s="186" t="s">
        <v>844</v>
      </c>
      <c r="F588" s="176" t="s">
        <v>471</v>
      </c>
    </row>
    <row r="589" spans="2:6">
      <c r="B589" s="226"/>
      <c r="C589" s="397"/>
      <c r="D589" s="403">
        <v>206</v>
      </c>
      <c r="E589" s="178" t="s">
        <v>845</v>
      </c>
      <c r="F589" s="176" t="s">
        <v>471</v>
      </c>
    </row>
    <row r="590" spans="2:6">
      <c r="B590" s="226"/>
      <c r="C590" s="397"/>
      <c r="D590" s="403"/>
      <c r="E590" s="186" t="s">
        <v>846</v>
      </c>
      <c r="F590" s="176" t="s">
        <v>471</v>
      </c>
    </row>
    <row r="591" spans="2:6">
      <c r="B591" s="226"/>
      <c r="C591" s="397"/>
      <c r="D591" s="403">
        <v>207</v>
      </c>
      <c r="E591" s="178" t="s">
        <v>847</v>
      </c>
      <c r="F591" s="176" t="s">
        <v>471</v>
      </c>
    </row>
    <row r="592" spans="2:6">
      <c r="B592" s="226"/>
      <c r="C592" s="397"/>
      <c r="D592" s="403"/>
      <c r="E592" s="186" t="s">
        <v>848</v>
      </c>
      <c r="F592" s="176" t="s">
        <v>471</v>
      </c>
    </row>
    <row r="593" spans="2:6">
      <c r="B593" s="226"/>
      <c r="C593" s="397"/>
      <c r="D593" s="403"/>
      <c r="E593" s="186" t="s">
        <v>849</v>
      </c>
      <c r="F593" s="176" t="s">
        <v>471</v>
      </c>
    </row>
    <row r="594" spans="2:6">
      <c r="B594" s="226"/>
      <c r="C594" s="397"/>
      <c r="D594" s="403">
        <v>208</v>
      </c>
      <c r="E594" s="178" t="s">
        <v>850</v>
      </c>
      <c r="F594" s="176" t="s">
        <v>471</v>
      </c>
    </row>
    <row r="595" spans="2:6">
      <c r="B595" s="226"/>
      <c r="C595" s="397"/>
      <c r="D595" s="403"/>
      <c r="E595" s="186" t="s">
        <v>851</v>
      </c>
      <c r="F595" s="176" t="s">
        <v>471</v>
      </c>
    </row>
    <row r="596" spans="2:6">
      <c r="B596" s="226"/>
      <c r="C596" s="397"/>
      <c r="D596" s="403">
        <v>209</v>
      </c>
      <c r="E596" s="178" t="s">
        <v>852</v>
      </c>
      <c r="F596" s="176" t="s">
        <v>471</v>
      </c>
    </row>
    <row r="597" spans="2:6">
      <c r="B597" s="226"/>
      <c r="C597" s="397"/>
      <c r="D597" s="403"/>
      <c r="E597" s="186" t="s">
        <v>853</v>
      </c>
      <c r="F597" s="176" t="s">
        <v>471</v>
      </c>
    </row>
    <row r="598" spans="2:6">
      <c r="B598" s="225" t="s">
        <v>270</v>
      </c>
      <c r="C598" s="396">
        <v>21</v>
      </c>
      <c r="D598" s="408"/>
      <c r="E598" s="185" t="s">
        <v>854</v>
      </c>
      <c r="F598" s="176" t="s">
        <v>471</v>
      </c>
    </row>
    <row r="599" spans="2:6">
      <c r="B599" s="226"/>
      <c r="C599" s="397"/>
      <c r="D599" s="403">
        <v>210</v>
      </c>
      <c r="E599" s="178" t="s">
        <v>855</v>
      </c>
      <c r="F599" s="176" t="s">
        <v>471</v>
      </c>
    </row>
    <row r="600" spans="2:6">
      <c r="B600" s="226"/>
      <c r="C600" s="397"/>
      <c r="D600" s="403"/>
      <c r="E600" s="186" t="s">
        <v>856</v>
      </c>
      <c r="F600" s="176" t="s">
        <v>471</v>
      </c>
    </row>
    <row r="601" spans="2:6">
      <c r="B601" s="226"/>
      <c r="C601" s="397"/>
      <c r="D601" s="403"/>
      <c r="E601" s="186" t="s">
        <v>857</v>
      </c>
      <c r="F601" s="176" t="s">
        <v>471</v>
      </c>
    </row>
    <row r="602" spans="2:6">
      <c r="B602" s="226"/>
      <c r="C602" s="397"/>
      <c r="D602" s="403">
        <v>211</v>
      </c>
      <c r="E602" s="178" t="s">
        <v>858</v>
      </c>
      <c r="F602" s="176" t="s">
        <v>471</v>
      </c>
    </row>
    <row r="603" spans="2:6">
      <c r="B603" s="226"/>
      <c r="C603" s="397"/>
      <c r="D603" s="403"/>
      <c r="E603" s="186" t="s">
        <v>859</v>
      </c>
      <c r="F603" s="176" t="s">
        <v>471</v>
      </c>
    </row>
    <row r="604" spans="2:6">
      <c r="B604" s="226"/>
      <c r="C604" s="397"/>
      <c r="D604" s="403"/>
      <c r="E604" s="186" t="s">
        <v>860</v>
      </c>
      <c r="F604" s="176" t="s">
        <v>471</v>
      </c>
    </row>
    <row r="605" spans="2:6">
      <c r="B605" s="226"/>
      <c r="C605" s="397"/>
      <c r="D605" s="403"/>
      <c r="E605" s="186" t="s">
        <v>861</v>
      </c>
      <c r="F605" s="176" t="s">
        <v>471</v>
      </c>
    </row>
    <row r="606" spans="2:6">
      <c r="B606" s="226"/>
      <c r="C606" s="397"/>
      <c r="D606" s="403"/>
      <c r="E606" s="186" t="s">
        <v>862</v>
      </c>
      <c r="F606" s="176" t="s">
        <v>471</v>
      </c>
    </row>
    <row r="607" spans="2:6">
      <c r="B607" s="226"/>
      <c r="C607" s="397"/>
      <c r="D607" s="403"/>
      <c r="E607" s="186" t="s">
        <v>863</v>
      </c>
      <c r="F607" s="176" t="s">
        <v>471</v>
      </c>
    </row>
    <row r="608" spans="2:6">
      <c r="B608" s="226"/>
      <c r="C608" s="397"/>
      <c r="D608" s="403"/>
      <c r="E608" s="186" t="s">
        <v>864</v>
      </c>
      <c r="F608" s="176" t="s">
        <v>471</v>
      </c>
    </row>
    <row r="609" spans="2:6">
      <c r="B609" s="226"/>
      <c r="C609" s="397"/>
      <c r="D609" s="403"/>
      <c r="E609" s="186" t="s">
        <v>865</v>
      </c>
      <c r="F609" s="176" t="s">
        <v>471</v>
      </c>
    </row>
    <row r="610" spans="2:6">
      <c r="B610" s="226"/>
      <c r="C610" s="397"/>
      <c r="D610" s="403"/>
      <c r="E610" s="186" t="s">
        <v>866</v>
      </c>
      <c r="F610" s="176" t="s">
        <v>471</v>
      </c>
    </row>
    <row r="611" spans="2:6">
      <c r="B611" s="226"/>
      <c r="C611" s="397"/>
      <c r="D611" s="403">
        <v>212</v>
      </c>
      <c r="E611" s="178" t="s">
        <v>867</v>
      </c>
      <c r="F611" s="176" t="s">
        <v>471</v>
      </c>
    </row>
    <row r="612" spans="2:6">
      <c r="B612" s="226"/>
      <c r="C612" s="397"/>
      <c r="D612" s="403"/>
      <c r="E612" s="186" t="s">
        <v>868</v>
      </c>
      <c r="F612" s="176" t="s">
        <v>471</v>
      </c>
    </row>
    <row r="613" spans="2:6">
      <c r="B613" s="226"/>
      <c r="C613" s="397"/>
      <c r="D613" s="403"/>
      <c r="E613" s="186" t="s">
        <v>869</v>
      </c>
      <c r="F613" s="176" t="s">
        <v>471</v>
      </c>
    </row>
    <row r="614" spans="2:6">
      <c r="B614" s="226"/>
      <c r="C614" s="397"/>
      <c r="D614" s="403"/>
      <c r="E614" s="186" t="s">
        <v>870</v>
      </c>
      <c r="F614" s="176" t="s">
        <v>471</v>
      </c>
    </row>
    <row r="615" spans="2:6">
      <c r="B615" s="226"/>
      <c r="C615" s="397"/>
      <c r="D615" s="403"/>
      <c r="E615" s="186" t="s">
        <v>871</v>
      </c>
      <c r="F615" s="176" t="s">
        <v>471</v>
      </c>
    </row>
    <row r="616" spans="2:6">
      <c r="B616" s="226"/>
      <c r="C616" s="397"/>
      <c r="D616" s="403">
        <v>213</v>
      </c>
      <c r="E616" s="178" t="s">
        <v>872</v>
      </c>
      <c r="F616" s="176" t="s">
        <v>471</v>
      </c>
    </row>
    <row r="617" spans="2:6">
      <c r="B617" s="226"/>
      <c r="C617" s="397"/>
      <c r="D617" s="403"/>
      <c r="E617" s="186" t="s">
        <v>873</v>
      </c>
      <c r="F617" s="176" t="s">
        <v>471</v>
      </c>
    </row>
    <row r="618" spans="2:6">
      <c r="B618" s="226"/>
      <c r="C618" s="397"/>
      <c r="D618" s="403"/>
      <c r="E618" s="186" t="s">
        <v>874</v>
      </c>
      <c r="F618" s="176" t="s">
        <v>471</v>
      </c>
    </row>
    <row r="619" spans="2:6">
      <c r="B619" s="226"/>
      <c r="C619" s="397"/>
      <c r="D619" s="403"/>
      <c r="E619" s="186" t="s">
        <v>875</v>
      </c>
      <c r="F619" s="176" t="s">
        <v>471</v>
      </c>
    </row>
    <row r="620" spans="2:6">
      <c r="B620" s="226"/>
      <c r="C620" s="397"/>
      <c r="D620" s="403">
        <v>214</v>
      </c>
      <c r="E620" s="178" t="s">
        <v>876</v>
      </c>
      <c r="F620" s="176" t="s">
        <v>471</v>
      </c>
    </row>
    <row r="621" spans="2:6">
      <c r="B621" s="226"/>
      <c r="C621" s="397"/>
      <c r="D621" s="403"/>
      <c r="E621" s="186" t="s">
        <v>877</v>
      </c>
      <c r="F621" s="176" t="s">
        <v>471</v>
      </c>
    </row>
    <row r="622" spans="2:6">
      <c r="B622" s="226"/>
      <c r="C622" s="397"/>
      <c r="D622" s="403"/>
      <c r="E622" s="186" t="s">
        <v>878</v>
      </c>
      <c r="F622" s="176" t="s">
        <v>471</v>
      </c>
    </row>
    <row r="623" spans="2:6">
      <c r="B623" s="226"/>
      <c r="C623" s="397"/>
      <c r="D623" s="403"/>
      <c r="E623" s="186" t="s">
        <v>879</v>
      </c>
      <c r="F623" s="176" t="s">
        <v>471</v>
      </c>
    </row>
    <row r="624" spans="2:6">
      <c r="B624" s="226"/>
      <c r="C624" s="397"/>
      <c r="D624" s="403"/>
      <c r="E624" s="186" t="s">
        <v>880</v>
      </c>
      <c r="F624" s="176" t="s">
        <v>471</v>
      </c>
    </row>
    <row r="625" spans="2:6">
      <c r="B625" s="226"/>
      <c r="C625" s="397"/>
      <c r="D625" s="403"/>
      <c r="E625" s="186" t="s">
        <v>881</v>
      </c>
      <c r="F625" s="176" t="s">
        <v>471</v>
      </c>
    </row>
    <row r="626" spans="2:6">
      <c r="B626" s="226"/>
      <c r="C626" s="397"/>
      <c r="D626" s="403"/>
      <c r="E626" s="186" t="s">
        <v>882</v>
      </c>
      <c r="F626" s="176" t="s">
        <v>471</v>
      </c>
    </row>
    <row r="627" spans="2:6">
      <c r="B627" s="226"/>
      <c r="C627" s="397"/>
      <c r="D627" s="403"/>
      <c r="E627" s="186" t="s">
        <v>883</v>
      </c>
      <c r="F627" s="176" t="s">
        <v>471</v>
      </c>
    </row>
    <row r="628" spans="2:6">
      <c r="B628" s="226"/>
      <c r="C628" s="397"/>
      <c r="D628" s="403"/>
      <c r="E628" s="186" t="s">
        <v>884</v>
      </c>
      <c r="F628" s="176" t="s">
        <v>471</v>
      </c>
    </row>
    <row r="629" spans="2:6">
      <c r="B629" s="226"/>
      <c r="C629" s="397"/>
      <c r="D629" s="403"/>
      <c r="E629" s="186" t="s">
        <v>885</v>
      </c>
      <c r="F629" s="176" t="s">
        <v>471</v>
      </c>
    </row>
    <row r="630" spans="2:6">
      <c r="B630" s="226"/>
      <c r="C630" s="397"/>
      <c r="D630" s="403">
        <v>215</v>
      </c>
      <c r="E630" s="178" t="s">
        <v>886</v>
      </c>
      <c r="F630" s="176" t="s">
        <v>471</v>
      </c>
    </row>
    <row r="631" spans="2:6">
      <c r="B631" s="226"/>
      <c r="C631" s="397"/>
      <c r="D631" s="403"/>
      <c r="E631" s="186" t="s">
        <v>887</v>
      </c>
      <c r="F631" s="176" t="s">
        <v>471</v>
      </c>
    </row>
    <row r="632" spans="2:6">
      <c r="B632" s="226"/>
      <c r="C632" s="397"/>
      <c r="D632" s="403"/>
      <c r="E632" s="186" t="s">
        <v>888</v>
      </c>
      <c r="F632" s="176" t="s">
        <v>471</v>
      </c>
    </row>
    <row r="633" spans="2:6">
      <c r="B633" s="226"/>
      <c r="C633" s="397"/>
      <c r="D633" s="403"/>
      <c r="E633" s="186" t="s">
        <v>889</v>
      </c>
      <c r="F633" s="176" t="s">
        <v>471</v>
      </c>
    </row>
    <row r="634" spans="2:6">
      <c r="B634" s="226"/>
      <c r="C634" s="397"/>
      <c r="D634" s="403">
        <v>216</v>
      </c>
      <c r="E634" s="178" t="s">
        <v>890</v>
      </c>
      <c r="F634" s="176" t="s">
        <v>471</v>
      </c>
    </row>
    <row r="635" spans="2:6">
      <c r="B635" s="226"/>
      <c r="C635" s="397"/>
      <c r="D635" s="403"/>
      <c r="E635" s="186" t="s">
        <v>891</v>
      </c>
      <c r="F635" s="176" t="s">
        <v>471</v>
      </c>
    </row>
    <row r="636" spans="2:6">
      <c r="B636" s="226"/>
      <c r="C636" s="397"/>
      <c r="D636" s="403"/>
      <c r="E636" s="186" t="s">
        <v>892</v>
      </c>
      <c r="F636" s="176" t="s">
        <v>471</v>
      </c>
    </row>
    <row r="637" spans="2:6">
      <c r="B637" s="226"/>
      <c r="C637" s="397"/>
      <c r="D637" s="403">
        <v>217</v>
      </c>
      <c r="E637" s="178" t="s">
        <v>893</v>
      </c>
      <c r="F637" s="176" t="s">
        <v>471</v>
      </c>
    </row>
    <row r="638" spans="2:6">
      <c r="B638" s="226"/>
      <c r="C638" s="397"/>
      <c r="D638" s="403"/>
      <c r="E638" s="186" t="s">
        <v>894</v>
      </c>
      <c r="F638" s="176" t="s">
        <v>471</v>
      </c>
    </row>
    <row r="639" spans="2:6">
      <c r="B639" s="226"/>
      <c r="C639" s="397"/>
      <c r="D639" s="403"/>
      <c r="E639" s="186" t="s">
        <v>895</v>
      </c>
      <c r="F639" s="176" t="s">
        <v>471</v>
      </c>
    </row>
    <row r="640" spans="2:6">
      <c r="B640" s="226"/>
      <c r="C640" s="397"/>
      <c r="D640" s="403"/>
      <c r="E640" s="186" t="s">
        <v>896</v>
      </c>
      <c r="F640" s="176" t="s">
        <v>471</v>
      </c>
    </row>
    <row r="641" spans="2:6">
      <c r="B641" s="226"/>
      <c r="C641" s="397"/>
      <c r="D641" s="403"/>
      <c r="E641" s="186" t="s">
        <v>897</v>
      </c>
      <c r="F641" s="176" t="s">
        <v>471</v>
      </c>
    </row>
    <row r="642" spans="2:6">
      <c r="B642" s="226"/>
      <c r="C642" s="397"/>
      <c r="D642" s="403">
        <v>218</v>
      </c>
      <c r="E642" s="178" t="s">
        <v>898</v>
      </c>
      <c r="F642" s="176" t="s">
        <v>471</v>
      </c>
    </row>
    <row r="643" spans="2:6">
      <c r="B643" s="226"/>
      <c r="C643" s="397"/>
      <c r="D643" s="403"/>
      <c r="E643" s="186" t="s">
        <v>899</v>
      </c>
      <c r="F643" s="176" t="s">
        <v>471</v>
      </c>
    </row>
    <row r="644" spans="2:6">
      <c r="B644" s="226"/>
      <c r="C644" s="397"/>
      <c r="D644" s="403"/>
      <c r="E644" s="186" t="s">
        <v>900</v>
      </c>
      <c r="F644" s="176" t="s">
        <v>471</v>
      </c>
    </row>
    <row r="645" spans="2:6">
      <c r="B645" s="226"/>
      <c r="C645" s="397"/>
      <c r="D645" s="403"/>
      <c r="E645" s="186" t="s">
        <v>901</v>
      </c>
      <c r="F645" s="176" t="s">
        <v>471</v>
      </c>
    </row>
    <row r="646" spans="2:6">
      <c r="B646" s="226"/>
      <c r="C646" s="397"/>
      <c r="D646" s="403"/>
      <c r="E646" s="186" t="s">
        <v>902</v>
      </c>
      <c r="F646" s="176" t="s">
        <v>471</v>
      </c>
    </row>
    <row r="647" spans="2:6">
      <c r="B647" s="226"/>
      <c r="C647" s="397"/>
      <c r="D647" s="403"/>
      <c r="E647" s="186" t="s">
        <v>903</v>
      </c>
      <c r="F647" s="176" t="s">
        <v>471</v>
      </c>
    </row>
    <row r="648" spans="2:6">
      <c r="B648" s="226"/>
      <c r="C648" s="397"/>
      <c r="D648" s="403"/>
      <c r="E648" s="186" t="s">
        <v>904</v>
      </c>
      <c r="F648" s="176" t="s">
        <v>471</v>
      </c>
    </row>
    <row r="649" spans="2:6">
      <c r="B649" s="226"/>
      <c r="C649" s="397"/>
      <c r="D649" s="403">
        <v>219</v>
      </c>
      <c r="E649" s="178" t="s">
        <v>905</v>
      </c>
      <c r="F649" s="176" t="s">
        <v>471</v>
      </c>
    </row>
    <row r="650" spans="2:6">
      <c r="B650" s="226"/>
      <c r="C650" s="397"/>
      <c r="D650" s="403"/>
      <c r="E650" s="186" t="s">
        <v>906</v>
      </c>
      <c r="F650" s="176" t="s">
        <v>471</v>
      </c>
    </row>
    <row r="651" spans="2:6">
      <c r="B651" s="226"/>
      <c r="C651" s="397"/>
      <c r="D651" s="403"/>
      <c r="E651" s="186" t="s">
        <v>907</v>
      </c>
      <c r="F651" s="176" t="s">
        <v>471</v>
      </c>
    </row>
    <row r="652" spans="2:6">
      <c r="B652" s="226"/>
      <c r="C652" s="397"/>
      <c r="D652" s="403"/>
      <c r="E652" s="186" t="s">
        <v>908</v>
      </c>
      <c r="F652" s="176" t="s">
        <v>471</v>
      </c>
    </row>
    <row r="653" spans="2:6">
      <c r="B653" s="226"/>
      <c r="C653" s="397"/>
      <c r="D653" s="403"/>
      <c r="E653" s="186" t="s">
        <v>909</v>
      </c>
      <c r="F653" s="176" t="s">
        <v>471</v>
      </c>
    </row>
    <row r="654" spans="2:6">
      <c r="B654" s="226"/>
      <c r="C654" s="397"/>
      <c r="D654" s="403"/>
      <c r="E654" s="186" t="s">
        <v>910</v>
      </c>
      <c r="F654" s="176" t="s">
        <v>471</v>
      </c>
    </row>
    <row r="655" spans="2:6">
      <c r="B655" s="225" t="s">
        <v>270</v>
      </c>
      <c r="C655" s="396">
        <v>22</v>
      </c>
      <c r="D655" s="408"/>
      <c r="E655" s="185" t="s">
        <v>911</v>
      </c>
      <c r="F655" s="176" t="s">
        <v>471</v>
      </c>
    </row>
    <row r="656" spans="2:6">
      <c r="B656" s="226"/>
      <c r="C656" s="397"/>
      <c r="D656" s="403">
        <v>220</v>
      </c>
      <c r="E656" s="178" t="s">
        <v>912</v>
      </c>
      <c r="F656" s="176" t="s">
        <v>471</v>
      </c>
    </row>
    <row r="657" spans="2:6">
      <c r="B657" s="226"/>
      <c r="C657" s="397"/>
      <c r="D657" s="403"/>
      <c r="E657" s="186" t="s">
        <v>913</v>
      </c>
      <c r="F657" s="176" t="s">
        <v>471</v>
      </c>
    </row>
    <row r="658" spans="2:6">
      <c r="B658" s="226"/>
      <c r="C658" s="397"/>
      <c r="D658" s="403"/>
      <c r="E658" s="186" t="s">
        <v>914</v>
      </c>
      <c r="F658" s="176" t="s">
        <v>471</v>
      </c>
    </row>
    <row r="659" spans="2:6">
      <c r="B659" s="226"/>
      <c r="C659" s="397"/>
      <c r="D659" s="403">
        <v>221</v>
      </c>
      <c r="E659" s="178" t="s">
        <v>915</v>
      </c>
      <c r="F659" s="176" t="s">
        <v>471</v>
      </c>
    </row>
    <row r="660" spans="2:6">
      <c r="B660" s="226"/>
      <c r="C660" s="397"/>
      <c r="D660" s="403"/>
      <c r="E660" s="186" t="s">
        <v>916</v>
      </c>
      <c r="F660" s="176" t="s">
        <v>471</v>
      </c>
    </row>
    <row r="661" spans="2:6">
      <c r="B661" s="226"/>
      <c r="C661" s="397"/>
      <c r="D661" s="403"/>
      <c r="E661" s="186" t="s">
        <v>917</v>
      </c>
      <c r="F661" s="176" t="s">
        <v>471</v>
      </c>
    </row>
    <row r="662" spans="2:6">
      <c r="B662" s="226"/>
      <c r="C662" s="397"/>
      <c r="D662" s="403"/>
      <c r="E662" s="186" t="s">
        <v>918</v>
      </c>
      <c r="F662" s="176" t="s">
        <v>471</v>
      </c>
    </row>
    <row r="663" spans="2:6">
      <c r="B663" s="226"/>
      <c r="C663" s="397"/>
      <c r="D663" s="403">
        <v>222</v>
      </c>
      <c r="E663" s="178" t="s">
        <v>919</v>
      </c>
      <c r="F663" s="176" t="s">
        <v>471</v>
      </c>
    </row>
    <row r="664" spans="2:6">
      <c r="B664" s="226"/>
      <c r="C664" s="397"/>
      <c r="D664" s="403"/>
      <c r="E664" s="186" t="s">
        <v>920</v>
      </c>
      <c r="F664" s="176" t="s">
        <v>471</v>
      </c>
    </row>
    <row r="665" spans="2:6">
      <c r="B665" s="226"/>
      <c r="C665" s="397"/>
      <c r="D665" s="403">
        <v>223</v>
      </c>
      <c r="E665" s="178" t="s">
        <v>921</v>
      </c>
      <c r="F665" s="176" t="s">
        <v>471</v>
      </c>
    </row>
    <row r="666" spans="2:6">
      <c r="B666" s="226"/>
      <c r="C666" s="397"/>
      <c r="D666" s="403"/>
      <c r="E666" s="186" t="s">
        <v>922</v>
      </c>
      <c r="F666" s="176" t="s">
        <v>471</v>
      </c>
    </row>
    <row r="667" spans="2:6">
      <c r="B667" s="226"/>
      <c r="C667" s="397"/>
      <c r="D667" s="403"/>
      <c r="E667" s="186" t="s">
        <v>923</v>
      </c>
      <c r="F667" s="176" t="s">
        <v>471</v>
      </c>
    </row>
    <row r="668" spans="2:6">
      <c r="B668" s="226"/>
      <c r="C668" s="397"/>
      <c r="D668" s="403"/>
      <c r="E668" s="186" t="s">
        <v>924</v>
      </c>
      <c r="F668" s="176" t="s">
        <v>471</v>
      </c>
    </row>
    <row r="669" spans="2:6">
      <c r="B669" s="226"/>
      <c r="C669" s="397"/>
      <c r="D669" s="403"/>
      <c r="E669" s="186" t="s">
        <v>925</v>
      </c>
      <c r="F669" s="176" t="s">
        <v>471</v>
      </c>
    </row>
    <row r="670" spans="2:6">
      <c r="B670" s="226"/>
      <c r="C670" s="397"/>
      <c r="D670" s="403"/>
      <c r="E670" s="186" t="s">
        <v>926</v>
      </c>
      <c r="F670" s="176" t="s">
        <v>471</v>
      </c>
    </row>
    <row r="671" spans="2:6">
      <c r="B671" s="226"/>
      <c r="C671" s="397"/>
      <c r="D671" s="403"/>
      <c r="E671" s="186" t="s">
        <v>927</v>
      </c>
      <c r="F671" s="176" t="s">
        <v>471</v>
      </c>
    </row>
    <row r="672" spans="2:6">
      <c r="B672" s="226"/>
      <c r="C672" s="397"/>
      <c r="D672" s="403"/>
      <c r="E672" s="186" t="s">
        <v>928</v>
      </c>
      <c r="F672" s="176" t="s">
        <v>471</v>
      </c>
    </row>
    <row r="673" spans="2:6">
      <c r="B673" s="226"/>
      <c r="C673" s="397"/>
      <c r="D673" s="403"/>
      <c r="E673" s="186" t="s">
        <v>929</v>
      </c>
      <c r="F673" s="176" t="s">
        <v>471</v>
      </c>
    </row>
    <row r="674" spans="2:6">
      <c r="B674" s="226"/>
      <c r="C674" s="397"/>
      <c r="D674" s="403"/>
      <c r="E674" s="186" t="s">
        <v>930</v>
      </c>
      <c r="F674" s="176" t="s">
        <v>471</v>
      </c>
    </row>
    <row r="675" spans="2:6">
      <c r="B675" s="226"/>
      <c r="C675" s="397"/>
      <c r="D675" s="403">
        <v>224</v>
      </c>
      <c r="E675" s="178" t="s">
        <v>931</v>
      </c>
      <c r="F675" s="176" t="s">
        <v>471</v>
      </c>
    </row>
    <row r="676" spans="2:6">
      <c r="B676" s="226"/>
      <c r="C676" s="397"/>
      <c r="D676" s="403"/>
      <c r="E676" s="186" t="s">
        <v>932</v>
      </c>
      <c r="F676" s="176" t="s">
        <v>471</v>
      </c>
    </row>
    <row r="677" spans="2:6">
      <c r="B677" s="226"/>
      <c r="C677" s="397"/>
      <c r="D677" s="403"/>
      <c r="E677" s="186" t="s">
        <v>933</v>
      </c>
      <c r="F677" s="176" t="s">
        <v>471</v>
      </c>
    </row>
    <row r="678" spans="2:6">
      <c r="B678" s="226"/>
      <c r="C678" s="397"/>
      <c r="D678" s="403">
        <v>225</v>
      </c>
      <c r="E678" s="178" t="s">
        <v>934</v>
      </c>
      <c r="F678" s="176" t="s">
        <v>471</v>
      </c>
    </row>
    <row r="679" spans="2:6">
      <c r="B679" s="226"/>
      <c r="C679" s="397"/>
      <c r="D679" s="403"/>
      <c r="E679" s="186" t="s">
        <v>935</v>
      </c>
      <c r="F679" s="176" t="s">
        <v>471</v>
      </c>
    </row>
    <row r="680" spans="2:6">
      <c r="B680" s="226"/>
      <c r="C680" s="397"/>
      <c r="D680" s="403"/>
      <c r="E680" s="186" t="s">
        <v>936</v>
      </c>
      <c r="F680" s="176" t="s">
        <v>471</v>
      </c>
    </row>
    <row r="681" spans="2:6">
      <c r="B681" s="226"/>
      <c r="C681" s="397"/>
      <c r="D681" s="403"/>
      <c r="E681" s="186" t="s">
        <v>937</v>
      </c>
      <c r="F681" s="176" t="s">
        <v>471</v>
      </c>
    </row>
    <row r="682" spans="2:6">
      <c r="B682" s="226"/>
      <c r="C682" s="397"/>
      <c r="D682" s="403"/>
      <c r="E682" s="186" t="s">
        <v>938</v>
      </c>
      <c r="F682" s="176" t="s">
        <v>471</v>
      </c>
    </row>
    <row r="683" spans="2:6">
      <c r="B683" s="226"/>
      <c r="C683" s="397"/>
      <c r="D683" s="403"/>
      <c r="E683" s="186" t="s">
        <v>939</v>
      </c>
      <c r="F683" s="176" t="s">
        <v>471</v>
      </c>
    </row>
    <row r="684" spans="2:6">
      <c r="B684" s="226"/>
      <c r="C684" s="397"/>
      <c r="D684" s="403">
        <v>229</v>
      </c>
      <c r="E684" s="178" t="s">
        <v>940</v>
      </c>
      <c r="F684" s="176" t="s">
        <v>471</v>
      </c>
    </row>
    <row r="685" spans="2:6">
      <c r="B685" s="226"/>
      <c r="C685" s="397"/>
      <c r="D685" s="403"/>
      <c r="E685" s="186" t="s">
        <v>941</v>
      </c>
      <c r="F685" s="176" t="s">
        <v>471</v>
      </c>
    </row>
    <row r="686" spans="2:6">
      <c r="B686" s="226"/>
      <c r="C686" s="397"/>
      <c r="D686" s="403"/>
      <c r="E686" s="186" t="s">
        <v>942</v>
      </c>
      <c r="F686" s="176" t="s">
        <v>471</v>
      </c>
    </row>
    <row r="687" spans="2:6">
      <c r="B687" s="226"/>
      <c r="C687" s="397"/>
      <c r="D687" s="403"/>
      <c r="E687" s="186" t="s">
        <v>943</v>
      </c>
      <c r="F687" s="176" t="s">
        <v>471</v>
      </c>
    </row>
    <row r="688" spans="2:6">
      <c r="B688" s="226"/>
      <c r="C688" s="397"/>
      <c r="D688" s="403"/>
      <c r="E688" s="186" t="s">
        <v>944</v>
      </c>
      <c r="F688" s="176" t="s">
        <v>471</v>
      </c>
    </row>
    <row r="689" spans="2:6">
      <c r="B689" s="225" t="s">
        <v>270</v>
      </c>
      <c r="C689" s="396">
        <v>23</v>
      </c>
      <c r="D689" s="408"/>
      <c r="E689" s="185" t="s">
        <v>945</v>
      </c>
      <c r="F689" s="176" t="s">
        <v>471</v>
      </c>
    </row>
    <row r="690" spans="2:6">
      <c r="B690" s="226"/>
      <c r="C690" s="397"/>
      <c r="D690" s="403">
        <v>230</v>
      </c>
      <c r="E690" s="178" t="s">
        <v>946</v>
      </c>
      <c r="F690" s="176" t="s">
        <v>471</v>
      </c>
    </row>
    <row r="691" spans="2:6">
      <c r="B691" s="226"/>
      <c r="C691" s="397"/>
      <c r="D691" s="403"/>
      <c r="E691" s="186" t="s">
        <v>947</v>
      </c>
      <c r="F691" s="176" t="s">
        <v>471</v>
      </c>
    </row>
    <row r="692" spans="2:6">
      <c r="B692" s="226"/>
      <c r="C692" s="397"/>
      <c r="D692" s="403"/>
      <c r="E692" s="186" t="s">
        <v>948</v>
      </c>
      <c r="F692" s="176" t="s">
        <v>471</v>
      </c>
    </row>
    <row r="693" spans="2:6">
      <c r="B693" s="226"/>
      <c r="C693" s="397"/>
      <c r="D693" s="403">
        <v>231</v>
      </c>
      <c r="E693" s="178" t="s">
        <v>949</v>
      </c>
      <c r="F693" s="176" t="s">
        <v>471</v>
      </c>
    </row>
    <row r="694" spans="2:6">
      <c r="B694" s="226"/>
      <c r="C694" s="397"/>
      <c r="D694" s="403"/>
      <c r="E694" s="186" t="s">
        <v>950</v>
      </c>
      <c r="F694" s="176" t="s">
        <v>471</v>
      </c>
    </row>
    <row r="695" spans="2:6">
      <c r="B695" s="226"/>
      <c r="C695" s="397"/>
      <c r="D695" s="403"/>
      <c r="E695" s="186" t="s">
        <v>951</v>
      </c>
      <c r="F695" s="176" t="s">
        <v>471</v>
      </c>
    </row>
    <row r="696" spans="2:6">
      <c r="B696" s="226"/>
      <c r="C696" s="397"/>
      <c r="D696" s="403"/>
      <c r="E696" s="186" t="s">
        <v>952</v>
      </c>
      <c r="F696" s="176" t="s">
        <v>471</v>
      </c>
    </row>
    <row r="697" spans="2:6">
      <c r="B697" s="226"/>
      <c r="C697" s="397"/>
      <c r="D697" s="403">
        <v>232</v>
      </c>
      <c r="E697" s="178" t="s">
        <v>953</v>
      </c>
      <c r="F697" s="176" t="s">
        <v>471</v>
      </c>
    </row>
    <row r="698" spans="2:6">
      <c r="B698" s="226"/>
      <c r="C698" s="397"/>
      <c r="D698" s="403"/>
      <c r="E698" s="186" t="s">
        <v>954</v>
      </c>
      <c r="F698" s="176" t="s">
        <v>471</v>
      </c>
    </row>
    <row r="699" spans="2:6">
      <c r="B699" s="226"/>
      <c r="C699" s="397"/>
      <c r="D699" s="403"/>
      <c r="E699" s="186" t="s">
        <v>955</v>
      </c>
      <c r="F699" s="176" t="s">
        <v>471</v>
      </c>
    </row>
    <row r="700" spans="2:6">
      <c r="B700" s="226"/>
      <c r="C700" s="397"/>
      <c r="D700" s="403"/>
      <c r="E700" s="186" t="s">
        <v>956</v>
      </c>
      <c r="F700" s="176" t="s">
        <v>471</v>
      </c>
    </row>
    <row r="701" spans="2:6">
      <c r="B701" s="226"/>
      <c r="C701" s="397"/>
      <c r="D701" s="403">
        <v>233</v>
      </c>
      <c r="E701" s="178" t="s">
        <v>957</v>
      </c>
      <c r="F701" s="176" t="s">
        <v>471</v>
      </c>
    </row>
    <row r="702" spans="2:6">
      <c r="B702" s="226"/>
      <c r="C702" s="397"/>
      <c r="D702" s="403"/>
      <c r="E702" s="186" t="s">
        <v>958</v>
      </c>
      <c r="F702" s="176" t="s">
        <v>471</v>
      </c>
    </row>
    <row r="703" spans="2:6">
      <c r="B703" s="226"/>
      <c r="C703" s="397"/>
      <c r="D703" s="403"/>
      <c r="E703" s="186" t="s">
        <v>959</v>
      </c>
      <c r="F703" s="176" t="s">
        <v>471</v>
      </c>
    </row>
    <row r="704" spans="2:6">
      <c r="B704" s="226"/>
      <c r="C704" s="397"/>
      <c r="D704" s="403"/>
      <c r="E704" s="186" t="s">
        <v>960</v>
      </c>
      <c r="F704" s="176" t="s">
        <v>471</v>
      </c>
    </row>
    <row r="705" spans="2:6">
      <c r="B705" s="226"/>
      <c r="C705" s="397"/>
      <c r="D705" s="403">
        <v>234</v>
      </c>
      <c r="E705" s="178" t="s">
        <v>961</v>
      </c>
      <c r="F705" s="176" t="s">
        <v>471</v>
      </c>
    </row>
    <row r="706" spans="2:6">
      <c r="B706" s="226"/>
      <c r="C706" s="397"/>
      <c r="D706" s="403"/>
      <c r="E706" s="186" t="s">
        <v>962</v>
      </c>
      <c r="F706" s="176" t="s">
        <v>471</v>
      </c>
    </row>
    <row r="707" spans="2:6">
      <c r="B707" s="226"/>
      <c r="C707" s="397"/>
      <c r="D707" s="403"/>
      <c r="E707" s="186" t="s">
        <v>963</v>
      </c>
      <c r="F707" s="176" t="s">
        <v>471</v>
      </c>
    </row>
    <row r="708" spans="2:6">
      <c r="B708" s="226"/>
      <c r="C708" s="397"/>
      <c r="D708" s="403">
        <v>235</v>
      </c>
      <c r="E708" s="178" t="s">
        <v>964</v>
      </c>
      <c r="F708" s="176" t="s">
        <v>471</v>
      </c>
    </row>
    <row r="709" spans="2:6">
      <c r="B709" s="226"/>
      <c r="C709" s="397"/>
      <c r="D709" s="403"/>
      <c r="E709" s="186" t="s">
        <v>965</v>
      </c>
      <c r="F709" s="176" t="s">
        <v>471</v>
      </c>
    </row>
    <row r="710" spans="2:6">
      <c r="B710" s="226"/>
      <c r="C710" s="397"/>
      <c r="D710" s="403"/>
      <c r="E710" s="186" t="s">
        <v>966</v>
      </c>
      <c r="F710" s="176" t="s">
        <v>471</v>
      </c>
    </row>
    <row r="711" spans="2:6">
      <c r="B711" s="226"/>
      <c r="C711" s="397"/>
      <c r="D711" s="403"/>
      <c r="E711" s="186" t="s">
        <v>967</v>
      </c>
      <c r="F711" s="176" t="s">
        <v>471</v>
      </c>
    </row>
    <row r="712" spans="2:6">
      <c r="B712" s="226"/>
      <c r="C712" s="397"/>
      <c r="D712" s="403"/>
      <c r="E712" s="186" t="s">
        <v>968</v>
      </c>
      <c r="F712" s="176" t="s">
        <v>471</v>
      </c>
    </row>
    <row r="713" spans="2:6">
      <c r="B713" s="226"/>
      <c r="C713" s="397"/>
      <c r="D713" s="403"/>
      <c r="E713" s="186" t="s">
        <v>969</v>
      </c>
      <c r="F713" s="176" t="s">
        <v>471</v>
      </c>
    </row>
    <row r="714" spans="2:6">
      <c r="B714" s="226"/>
      <c r="C714" s="397"/>
      <c r="D714" s="403">
        <v>239</v>
      </c>
      <c r="E714" s="178" t="s">
        <v>970</v>
      </c>
      <c r="F714" s="176" t="s">
        <v>471</v>
      </c>
    </row>
    <row r="715" spans="2:6">
      <c r="B715" s="226"/>
      <c r="C715" s="397"/>
      <c r="D715" s="403"/>
      <c r="E715" s="186" t="s">
        <v>971</v>
      </c>
      <c r="F715" s="176" t="s">
        <v>471</v>
      </c>
    </row>
    <row r="716" spans="2:6">
      <c r="B716" s="226"/>
      <c r="C716" s="397"/>
      <c r="D716" s="403"/>
      <c r="E716" s="186" t="s">
        <v>972</v>
      </c>
      <c r="F716" s="176" t="s">
        <v>471</v>
      </c>
    </row>
    <row r="717" spans="2:6">
      <c r="B717" s="225" t="s">
        <v>270</v>
      </c>
      <c r="C717" s="396">
        <v>24</v>
      </c>
      <c r="D717" s="408"/>
      <c r="E717" s="185" t="s">
        <v>973</v>
      </c>
      <c r="F717" s="176" t="s">
        <v>471</v>
      </c>
    </row>
    <row r="718" spans="2:6">
      <c r="B718" s="226"/>
      <c r="C718" s="397"/>
      <c r="D718" s="403">
        <v>240</v>
      </c>
      <c r="E718" s="178" t="s">
        <v>974</v>
      </c>
      <c r="F718" s="176" t="s">
        <v>471</v>
      </c>
    </row>
    <row r="719" spans="2:6">
      <c r="B719" s="226"/>
      <c r="C719" s="397"/>
      <c r="D719" s="403"/>
      <c r="E719" s="186" t="s">
        <v>975</v>
      </c>
      <c r="F719" s="176" t="s">
        <v>471</v>
      </c>
    </row>
    <row r="720" spans="2:6">
      <c r="B720" s="226"/>
      <c r="C720" s="397"/>
      <c r="D720" s="403"/>
      <c r="E720" s="186" t="s">
        <v>976</v>
      </c>
      <c r="F720" s="176" t="s">
        <v>471</v>
      </c>
    </row>
    <row r="721" spans="2:6">
      <c r="B721" s="226"/>
      <c r="C721" s="397"/>
      <c r="D721" s="403">
        <v>241</v>
      </c>
      <c r="E721" s="178" t="s">
        <v>977</v>
      </c>
      <c r="F721" s="176" t="s">
        <v>471</v>
      </c>
    </row>
    <row r="722" spans="2:6">
      <c r="B722" s="226"/>
      <c r="C722" s="397"/>
      <c r="D722" s="403"/>
      <c r="E722" s="186" t="s">
        <v>978</v>
      </c>
      <c r="F722" s="176" t="s">
        <v>471</v>
      </c>
    </row>
    <row r="723" spans="2:6">
      <c r="B723" s="226"/>
      <c r="C723" s="397"/>
      <c r="D723" s="403">
        <v>242</v>
      </c>
      <c r="E723" s="178" t="s">
        <v>979</v>
      </c>
      <c r="F723" s="176" t="s">
        <v>471</v>
      </c>
    </row>
    <row r="724" spans="2:6">
      <c r="B724" s="226"/>
      <c r="C724" s="397"/>
      <c r="D724" s="403"/>
      <c r="E724" s="186" t="s">
        <v>980</v>
      </c>
      <c r="F724" s="176" t="s">
        <v>471</v>
      </c>
    </row>
    <row r="725" spans="2:6">
      <c r="B725" s="226"/>
      <c r="C725" s="397"/>
      <c r="D725" s="403"/>
      <c r="E725" s="186" t="s">
        <v>981</v>
      </c>
      <c r="F725" s="176" t="s">
        <v>471</v>
      </c>
    </row>
    <row r="726" spans="2:6">
      <c r="B726" s="226"/>
      <c r="C726" s="397"/>
      <c r="D726" s="403"/>
      <c r="E726" s="186" t="s">
        <v>982</v>
      </c>
      <c r="F726" s="176" t="s">
        <v>471</v>
      </c>
    </row>
    <row r="727" spans="2:6">
      <c r="B727" s="226"/>
      <c r="C727" s="397"/>
      <c r="D727" s="403"/>
      <c r="E727" s="186" t="s">
        <v>983</v>
      </c>
      <c r="F727" s="176" t="s">
        <v>471</v>
      </c>
    </row>
    <row r="728" spans="2:6">
      <c r="B728" s="226"/>
      <c r="C728" s="397"/>
      <c r="D728" s="403"/>
      <c r="E728" s="186" t="s">
        <v>984</v>
      </c>
      <c r="F728" s="176" t="s">
        <v>471</v>
      </c>
    </row>
    <row r="729" spans="2:6">
      <c r="B729" s="226"/>
      <c r="C729" s="397"/>
      <c r="D729" s="403"/>
      <c r="E729" s="186" t="s">
        <v>985</v>
      </c>
      <c r="F729" s="176" t="s">
        <v>471</v>
      </c>
    </row>
    <row r="730" spans="2:6">
      <c r="B730" s="226"/>
      <c r="C730" s="397"/>
      <c r="D730" s="403"/>
      <c r="E730" s="186" t="s">
        <v>986</v>
      </c>
      <c r="F730" s="176" t="s">
        <v>471</v>
      </c>
    </row>
    <row r="731" spans="2:6">
      <c r="B731" s="226"/>
      <c r="C731" s="397"/>
      <c r="D731" s="403">
        <v>243</v>
      </c>
      <c r="E731" s="178" t="s">
        <v>987</v>
      </c>
      <c r="F731" s="176" t="s">
        <v>471</v>
      </c>
    </row>
    <row r="732" spans="2:6">
      <c r="B732" s="226"/>
      <c r="C732" s="397"/>
      <c r="D732" s="403"/>
      <c r="E732" s="186" t="s">
        <v>988</v>
      </c>
      <c r="F732" s="176" t="s">
        <v>471</v>
      </c>
    </row>
    <row r="733" spans="2:6">
      <c r="B733" s="226"/>
      <c r="C733" s="397"/>
      <c r="D733" s="403"/>
      <c r="E733" s="186" t="s">
        <v>989</v>
      </c>
      <c r="F733" s="176" t="s">
        <v>471</v>
      </c>
    </row>
    <row r="734" spans="2:6">
      <c r="B734" s="226"/>
      <c r="C734" s="397"/>
      <c r="D734" s="403"/>
      <c r="E734" s="186" t="s">
        <v>990</v>
      </c>
      <c r="F734" s="176" t="s">
        <v>471</v>
      </c>
    </row>
    <row r="735" spans="2:6">
      <c r="B735" s="226"/>
      <c r="C735" s="397"/>
      <c r="D735" s="403"/>
      <c r="E735" s="186" t="s">
        <v>991</v>
      </c>
      <c r="F735" s="176" t="s">
        <v>471</v>
      </c>
    </row>
    <row r="736" spans="2:6">
      <c r="B736" s="226"/>
      <c r="C736" s="397"/>
      <c r="D736" s="403">
        <v>244</v>
      </c>
      <c r="E736" s="178" t="s">
        <v>992</v>
      </c>
      <c r="F736" s="176" t="s">
        <v>471</v>
      </c>
    </row>
    <row r="737" spans="2:6">
      <c r="B737" s="226"/>
      <c r="C737" s="397"/>
      <c r="D737" s="403"/>
      <c r="E737" s="186" t="s">
        <v>993</v>
      </c>
      <c r="F737" s="176" t="s">
        <v>471</v>
      </c>
    </row>
    <row r="738" spans="2:6">
      <c r="B738" s="226"/>
      <c r="C738" s="397"/>
      <c r="D738" s="403"/>
      <c r="E738" s="186" t="s">
        <v>994</v>
      </c>
      <c r="F738" s="176" t="s">
        <v>471</v>
      </c>
    </row>
    <row r="739" spans="2:6">
      <c r="B739" s="226"/>
      <c r="C739" s="397"/>
      <c r="D739" s="403"/>
      <c r="E739" s="186" t="s">
        <v>995</v>
      </c>
      <c r="F739" s="176" t="s">
        <v>471</v>
      </c>
    </row>
    <row r="740" spans="2:6">
      <c r="B740" s="226"/>
      <c r="C740" s="397"/>
      <c r="D740" s="403"/>
      <c r="E740" s="186" t="s">
        <v>996</v>
      </c>
      <c r="F740" s="176" t="s">
        <v>471</v>
      </c>
    </row>
    <row r="741" spans="2:6">
      <c r="B741" s="226"/>
      <c r="C741" s="397"/>
      <c r="D741" s="403"/>
      <c r="E741" s="186" t="s">
        <v>997</v>
      </c>
      <c r="F741" s="176" t="s">
        <v>471</v>
      </c>
    </row>
    <row r="742" spans="2:6">
      <c r="B742" s="226"/>
      <c r="C742" s="397"/>
      <c r="D742" s="403"/>
      <c r="E742" s="186" t="s">
        <v>998</v>
      </c>
      <c r="F742" s="176" t="s">
        <v>471</v>
      </c>
    </row>
    <row r="743" spans="2:6">
      <c r="B743" s="226"/>
      <c r="C743" s="397"/>
      <c r="D743" s="403">
        <v>245</v>
      </c>
      <c r="E743" s="178" t="s">
        <v>999</v>
      </c>
      <c r="F743" s="176" t="s">
        <v>471</v>
      </c>
    </row>
    <row r="744" spans="2:6">
      <c r="B744" s="226"/>
      <c r="C744" s="397"/>
      <c r="D744" s="403"/>
      <c r="E744" s="186" t="s">
        <v>1000</v>
      </c>
      <c r="F744" s="176" t="s">
        <v>471</v>
      </c>
    </row>
    <row r="745" spans="2:6">
      <c r="B745" s="226"/>
      <c r="C745" s="397"/>
      <c r="D745" s="403"/>
      <c r="E745" s="186" t="s">
        <v>1001</v>
      </c>
      <c r="F745" s="176" t="s">
        <v>471</v>
      </c>
    </row>
    <row r="746" spans="2:6">
      <c r="B746" s="226"/>
      <c r="C746" s="397"/>
      <c r="D746" s="403"/>
      <c r="E746" s="186" t="s">
        <v>1002</v>
      </c>
      <c r="F746" s="176" t="s">
        <v>471</v>
      </c>
    </row>
    <row r="747" spans="2:6">
      <c r="B747" s="226"/>
      <c r="C747" s="397"/>
      <c r="D747" s="403">
        <v>246</v>
      </c>
      <c r="E747" s="178" t="s">
        <v>1003</v>
      </c>
      <c r="F747" s="176" t="s">
        <v>471</v>
      </c>
    </row>
    <row r="748" spans="2:6">
      <c r="B748" s="226"/>
      <c r="C748" s="397"/>
      <c r="D748" s="403"/>
      <c r="E748" s="186" t="s">
        <v>1004</v>
      </c>
      <c r="F748" s="176" t="s">
        <v>471</v>
      </c>
    </row>
    <row r="749" spans="2:6">
      <c r="B749" s="226"/>
      <c r="C749" s="397"/>
      <c r="D749" s="403"/>
      <c r="E749" s="186" t="s">
        <v>1005</v>
      </c>
      <c r="F749" s="176" t="s">
        <v>471</v>
      </c>
    </row>
    <row r="750" spans="2:6">
      <c r="B750" s="226"/>
      <c r="C750" s="397"/>
      <c r="D750" s="403"/>
      <c r="E750" s="186" t="s">
        <v>1006</v>
      </c>
      <c r="F750" s="176" t="s">
        <v>471</v>
      </c>
    </row>
    <row r="751" spans="2:6">
      <c r="B751" s="226"/>
      <c r="C751" s="397"/>
      <c r="D751" s="403"/>
      <c r="E751" s="186" t="s">
        <v>1007</v>
      </c>
      <c r="F751" s="176" t="s">
        <v>471</v>
      </c>
    </row>
    <row r="752" spans="2:6">
      <c r="B752" s="226"/>
      <c r="C752" s="397"/>
      <c r="D752" s="403"/>
      <c r="E752" s="186" t="s">
        <v>1008</v>
      </c>
      <c r="F752" s="176" t="s">
        <v>471</v>
      </c>
    </row>
    <row r="753" spans="2:6">
      <c r="B753" s="226"/>
      <c r="C753" s="397"/>
      <c r="D753" s="403"/>
      <c r="E753" s="186" t="s">
        <v>1009</v>
      </c>
      <c r="F753" s="176" t="s">
        <v>471</v>
      </c>
    </row>
    <row r="754" spans="2:6">
      <c r="B754" s="226"/>
      <c r="C754" s="397"/>
      <c r="D754" s="403">
        <v>247</v>
      </c>
      <c r="E754" s="178" t="s">
        <v>1010</v>
      </c>
      <c r="F754" s="176" t="s">
        <v>471</v>
      </c>
    </row>
    <row r="755" spans="2:6">
      <c r="B755" s="226"/>
      <c r="C755" s="397"/>
      <c r="D755" s="403"/>
      <c r="E755" s="186" t="s">
        <v>1011</v>
      </c>
      <c r="F755" s="176" t="s">
        <v>471</v>
      </c>
    </row>
    <row r="756" spans="2:6">
      <c r="B756" s="226"/>
      <c r="C756" s="397"/>
      <c r="D756" s="403"/>
      <c r="E756" s="186" t="s">
        <v>1012</v>
      </c>
      <c r="F756" s="176" t="s">
        <v>471</v>
      </c>
    </row>
    <row r="757" spans="2:6">
      <c r="B757" s="226"/>
      <c r="C757" s="397"/>
      <c r="D757" s="403">
        <v>248</v>
      </c>
      <c r="E757" s="178" t="s">
        <v>1013</v>
      </c>
      <c r="F757" s="176" t="s">
        <v>471</v>
      </c>
    </row>
    <row r="758" spans="2:6">
      <c r="B758" s="226"/>
      <c r="C758" s="397"/>
      <c r="D758" s="403"/>
      <c r="E758" s="186" t="s">
        <v>1014</v>
      </c>
      <c r="F758" s="176" t="s">
        <v>471</v>
      </c>
    </row>
    <row r="759" spans="2:6">
      <c r="B759" s="226"/>
      <c r="C759" s="397"/>
      <c r="D759" s="403">
        <v>249</v>
      </c>
      <c r="E759" s="178" t="s">
        <v>1015</v>
      </c>
      <c r="F759" s="176" t="s">
        <v>471</v>
      </c>
    </row>
    <row r="760" spans="2:6">
      <c r="B760" s="226"/>
      <c r="C760" s="397"/>
      <c r="D760" s="403"/>
      <c r="E760" s="186" t="s">
        <v>1016</v>
      </c>
      <c r="F760" s="176" t="s">
        <v>471</v>
      </c>
    </row>
    <row r="761" spans="2:6">
      <c r="B761" s="226"/>
      <c r="C761" s="397"/>
      <c r="D761" s="403"/>
      <c r="E761" s="186" t="s">
        <v>1017</v>
      </c>
      <c r="F761" s="176" t="s">
        <v>471</v>
      </c>
    </row>
    <row r="762" spans="2:6">
      <c r="B762" s="226"/>
      <c r="C762" s="397"/>
      <c r="D762" s="403"/>
      <c r="E762" s="186" t="s">
        <v>1018</v>
      </c>
      <c r="F762" s="176" t="s">
        <v>471</v>
      </c>
    </row>
    <row r="763" spans="2:6">
      <c r="B763" s="225" t="s">
        <v>270</v>
      </c>
      <c r="C763" s="396">
        <v>25</v>
      </c>
      <c r="D763" s="408"/>
      <c r="E763" s="185" t="s">
        <v>1019</v>
      </c>
      <c r="F763" s="176" t="s">
        <v>471</v>
      </c>
    </row>
    <row r="764" spans="2:6">
      <c r="B764" s="226"/>
      <c r="C764" s="397"/>
      <c r="D764" s="403">
        <v>250</v>
      </c>
      <c r="E764" s="178" t="s">
        <v>1020</v>
      </c>
      <c r="F764" s="176" t="s">
        <v>471</v>
      </c>
    </row>
    <row r="765" spans="2:6">
      <c r="B765" s="226"/>
      <c r="C765" s="397"/>
      <c r="D765" s="403"/>
      <c r="E765" s="186" t="s">
        <v>1021</v>
      </c>
      <c r="F765" s="176" t="s">
        <v>471</v>
      </c>
    </row>
    <row r="766" spans="2:6">
      <c r="B766" s="226"/>
      <c r="C766" s="397"/>
      <c r="D766" s="403"/>
      <c r="E766" s="186" t="s">
        <v>1022</v>
      </c>
      <c r="F766" s="176" t="s">
        <v>471</v>
      </c>
    </row>
    <row r="767" spans="2:6">
      <c r="B767" s="226"/>
      <c r="C767" s="397"/>
      <c r="D767" s="403">
        <v>251</v>
      </c>
      <c r="E767" s="178" t="s">
        <v>1023</v>
      </c>
      <c r="F767" s="176" t="s">
        <v>471</v>
      </c>
    </row>
    <row r="768" spans="2:6">
      <c r="B768" s="226"/>
      <c r="C768" s="397"/>
      <c r="D768" s="403"/>
      <c r="E768" s="186" t="s">
        <v>1024</v>
      </c>
      <c r="F768" s="176" t="s">
        <v>471</v>
      </c>
    </row>
    <row r="769" spans="2:6">
      <c r="B769" s="226"/>
      <c r="C769" s="397"/>
      <c r="D769" s="403"/>
      <c r="E769" s="186" t="s">
        <v>1025</v>
      </c>
      <c r="F769" s="176" t="s">
        <v>471</v>
      </c>
    </row>
    <row r="770" spans="2:6">
      <c r="B770" s="226"/>
      <c r="C770" s="397"/>
      <c r="D770" s="403"/>
      <c r="E770" s="186" t="s">
        <v>1026</v>
      </c>
      <c r="F770" s="176" t="s">
        <v>471</v>
      </c>
    </row>
    <row r="771" spans="2:6">
      <c r="B771" s="226"/>
      <c r="C771" s="397"/>
      <c r="D771" s="403"/>
      <c r="E771" s="186" t="s">
        <v>1027</v>
      </c>
      <c r="F771" s="176" t="s">
        <v>471</v>
      </c>
    </row>
    <row r="772" spans="2:6">
      <c r="B772" s="226"/>
      <c r="C772" s="397"/>
      <c r="D772" s="403">
        <v>252</v>
      </c>
      <c r="E772" s="178" t="s">
        <v>1028</v>
      </c>
      <c r="F772" s="176" t="s">
        <v>471</v>
      </c>
    </row>
    <row r="773" spans="2:6">
      <c r="B773" s="226"/>
      <c r="C773" s="397"/>
      <c r="D773" s="403"/>
      <c r="E773" s="186" t="s">
        <v>1029</v>
      </c>
      <c r="F773" s="176" t="s">
        <v>471</v>
      </c>
    </row>
    <row r="774" spans="2:6">
      <c r="B774" s="226"/>
      <c r="C774" s="397"/>
      <c r="D774" s="403"/>
      <c r="E774" s="186" t="s">
        <v>1030</v>
      </c>
      <c r="F774" s="176" t="s">
        <v>471</v>
      </c>
    </row>
    <row r="775" spans="2:6">
      <c r="B775" s="226"/>
      <c r="C775" s="397"/>
      <c r="D775" s="403"/>
      <c r="E775" s="186" t="s">
        <v>1031</v>
      </c>
      <c r="F775" s="176" t="s">
        <v>471</v>
      </c>
    </row>
    <row r="776" spans="2:6">
      <c r="B776" s="226"/>
      <c r="C776" s="397"/>
      <c r="D776" s="403">
        <v>253</v>
      </c>
      <c r="E776" s="178" t="s">
        <v>1032</v>
      </c>
      <c r="F776" s="176" t="s">
        <v>471</v>
      </c>
    </row>
    <row r="777" spans="2:6">
      <c r="B777" s="226"/>
      <c r="C777" s="397"/>
      <c r="D777" s="403"/>
      <c r="E777" s="186" t="s">
        <v>1033</v>
      </c>
      <c r="F777" s="176" t="s">
        <v>471</v>
      </c>
    </row>
    <row r="778" spans="2:6">
      <c r="B778" s="226"/>
      <c r="C778" s="397"/>
      <c r="D778" s="403"/>
      <c r="E778" s="186" t="s">
        <v>1034</v>
      </c>
      <c r="F778" s="176" t="s">
        <v>471</v>
      </c>
    </row>
    <row r="779" spans="2:6">
      <c r="B779" s="226"/>
      <c r="C779" s="397"/>
      <c r="D779" s="403"/>
      <c r="E779" s="186" t="s">
        <v>1035</v>
      </c>
      <c r="F779" s="176" t="s">
        <v>471</v>
      </c>
    </row>
    <row r="780" spans="2:6">
      <c r="B780" s="226"/>
      <c r="C780" s="397"/>
      <c r="D780" s="403"/>
      <c r="E780" s="186" t="s">
        <v>1036</v>
      </c>
      <c r="F780" s="176" t="s">
        <v>471</v>
      </c>
    </row>
    <row r="781" spans="2:6">
      <c r="B781" s="226"/>
      <c r="C781" s="397"/>
      <c r="D781" s="403"/>
      <c r="E781" s="186" t="s">
        <v>1037</v>
      </c>
      <c r="F781" s="176" t="s">
        <v>471</v>
      </c>
    </row>
    <row r="782" spans="2:6">
      <c r="B782" s="226"/>
      <c r="C782" s="397"/>
      <c r="D782" s="403">
        <v>259</v>
      </c>
      <c r="E782" s="178" t="s">
        <v>1038</v>
      </c>
      <c r="F782" s="176" t="s">
        <v>471</v>
      </c>
    </row>
    <row r="783" spans="2:6">
      <c r="B783" s="226"/>
      <c r="C783" s="397"/>
      <c r="D783" s="403"/>
      <c r="E783" s="186" t="s">
        <v>1039</v>
      </c>
      <c r="F783" s="176" t="s">
        <v>471</v>
      </c>
    </row>
    <row r="784" spans="2:6">
      <c r="B784" s="226"/>
      <c r="C784" s="397"/>
      <c r="D784" s="403"/>
      <c r="E784" s="186" t="s">
        <v>1040</v>
      </c>
      <c r="F784" s="176" t="s">
        <v>471</v>
      </c>
    </row>
    <row r="785" spans="2:6">
      <c r="B785" s="226"/>
      <c r="C785" s="397"/>
      <c r="D785" s="403"/>
      <c r="E785" s="186" t="s">
        <v>1041</v>
      </c>
      <c r="F785" s="176" t="s">
        <v>471</v>
      </c>
    </row>
    <row r="786" spans="2:6">
      <c r="B786" s="226"/>
      <c r="C786" s="397"/>
      <c r="D786" s="403"/>
      <c r="E786" s="186" t="s">
        <v>1042</v>
      </c>
      <c r="F786" s="176" t="s">
        <v>471</v>
      </c>
    </row>
    <row r="787" spans="2:6">
      <c r="B787" s="226"/>
      <c r="C787" s="397"/>
      <c r="D787" s="403"/>
      <c r="E787" s="186" t="s">
        <v>1043</v>
      </c>
      <c r="F787" s="176" t="s">
        <v>471</v>
      </c>
    </row>
    <row r="788" spans="2:6">
      <c r="B788" s="226"/>
      <c r="C788" s="397"/>
      <c r="D788" s="403"/>
      <c r="E788" s="186" t="s">
        <v>1044</v>
      </c>
      <c r="F788" s="176" t="s">
        <v>471</v>
      </c>
    </row>
    <row r="789" spans="2:6">
      <c r="B789" s="226"/>
      <c r="C789" s="397"/>
      <c r="D789" s="403"/>
      <c r="E789" s="186" t="s">
        <v>1045</v>
      </c>
      <c r="F789" s="176" t="s">
        <v>471</v>
      </c>
    </row>
    <row r="790" spans="2:6">
      <c r="B790" s="225" t="s">
        <v>270</v>
      </c>
      <c r="C790" s="396">
        <v>26</v>
      </c>
      <c r="D790" s="408"/>
      <c r="E790" s="185" t="s">
        <v>1046</v>
      </c>
      <c r="F790" s="176" t="s">
        <v>471</v>
      </c>
    </row>
    <row r="791" spans="2:6">
      <c r="B791" s="226"/>
      <c r="C791" s="397"/>
      <c r="D791" s="403">
        <v>260</v>
      </c>
      <c r="E791" s="178" t="s">
        <v>1047</v>
      </c>
      <c r="F791" s="176" t="s">
        <v>471</v>
      </c>
    </row>
    <row r="792" spans="2:6">
      <c r="B792" s="226"/>
      <c r="C792" s="397"/>
      <c r="D792" s="403"/>
      <c r="E792" s="186" t="s">
        <v>1048</v>
      </c>
      <c r="F792" s="176" t="s">
        <v>471</v>
      </c>
    </row>
    <row r="793" spans="2:6">
      <c r="B793" s="226"/>
      <c r="C793" s="397"/>
      <c r="D793" s="403"/>
      <c r="E793" s="186" t="s">
        <v>1049</v>
      </c>
      <c r="F793" s="176" t="s">
        <v>471</v>
      </c>
    </row>
    <row r="794" spans="2:6">
      <c r="B794" s="226"/>
      <c r="C794" s="397"/>
      <c r="D794" s="403">
        <v>261</v>
      </c>
      <c r="E794" s="178" t="s">
        <v>1050</v>
      </c>
      <c r="F794" s="176" t="s">
        <v>471</v>
      </c>
    </row>
    <row r="795" spans="2:6">
      <c r="B795" s="226"/>
      <c r="C795" s="397"/>
      <c r="D795" s="403"/>
      <c r="E795" s="186" t="s">
        <v>1051</v>
      </c>
      <c r="F795" s="176" t="s">
        <v>471</v>
      </c>
    </row>
    <row r="796" spans="2:6">
      <c r="B796" s="226"/>
      <c r="C796" s="397"/>
      <c r="D796" s="403">
        <v>262</v>
      </c>
      <c r="E796" s="178" t="s">
        <v>1052</v>
      </c>
      <c r="F796" s="176" t="s">
        <v>471</v>
      </c>
    </row>
    <row r="797" spans="2:6">
      <c r="B797" s="226"/>
      <c r="C797" s="397"/>
      <c r="D797" s="403"/>
      <c r="E797" s="186" t="s">
        <v>1053</v>
      </c>
      <c r="F797" s="176" t="s">
        <v>471</v>
      </c>
    </row>
    <row r="798" spans="2:6">
      <c r="B798" s="226"/>
      <c r="C798" s="397"/>
      <c r="D798" s="403">
        <v>263</v>
      </c>
      <c r="E798" s="178" t="s">
        <v>1054</v>
      </c>
      <c r="F798" s="176" t="s">
        <v>471</v>
      </c>
    </row>
    <row r="799" spans="2:6">
      <c r="B799" s="226"/>
      <c r="C799" s="397"/>
      <c r="D799" s="403"/>
      <c r="E799" s="186" t="s">
        <v>1055</v>
      </c>
      <c r="F799" s="176" t="s">
        <v>471</v>
      </c>
    </row>
    <row r="800" spans="2:6">
      <c r="B800" s="226"/>
      <c r="C800" s="397"/>
      <c r="D800" s="403"/>
      <c r="E800" s="186" t="s">
        <v>1056</v>
      </c>
      <c r="F800" s="176" t="s">
        <v>471</v>
      </c>
    </row>
    <row r="801" spans="2:6">
      <c r="B801" s="226"/>
      <c r="C801" s="397"/>
      <c r="D801" s="403"/>
      <c r="E801" s="186" t="s">
        <v>1057</v>
      </c>
      <c r="F801" s="176" t="s">
        <v>471</v>
      </c>
    </row>
    <row r="802" spans="2:6">
      <c r="B802" s="226"/>
      <c r="C802" s="397"/>
      <c r="D802" s="403"/>
      <c r="E802" s="186" t="s">
        <v>1058</v>
      </c>
      <c r="F802" s="176" t="s">
        <v>471</v>
      </c>
    </row>
    <row r="803" spans="2:6">
      <c r="B803" s="226"/>
      <c r="C803" s="397"/>
      <c r="D803" s="403"/>
      <c r="E803" s="186" t="s">
        <v>1059</v>
      </c>
      <c r="F803" s="176" t="s">
        <v>471</v>
      </c>
    </row>
    <row r="804" spans="2:6">
      <c r="B804" s="226"/>
      <c r="C804" s="397"/>
      <c r="D804" s="403">
        <v>264</v>
      </c>
      <c r="E804" s="178" t="s">
        <v>1060</v>
      </c>
      <c r="F804" s="176" t="s">
        <v>471</v>
      </c>
    </row>
    <row r="805" spans="2:6">
      <c r="B805" s="226"/>
      <c r="C805" s="397"/>
      <c r="D805" s="403"/>
      <c r="E805" s="186" t="s">
        <v>1061</v>
      </c>
      <c r="F805" s="176" t="s">
        <v>471</v>
      </c>
    </row>
    <row r="806" spans="2:6">
      <c r="B806" s="226"/>
      <c r="C806" s="397"/>
      <c r="D806" s="403"/>
      <c r="E806" s="186" t="s">
        <v>1062</v>
      </c>
      <c r="F806" s="176" t="s">
        <v>471</v>
      </c>
    </row>
    <row r="807" spans="2:6">
      <c r="B807" s="226"/>
      <c r="C807" s="397"/>
      <c r="D807" s="403"/>
      <c r="E807" s="186" t="s">
        <v>1063</v>
      </c>
      <c r="F807" s="176" t="s">
        <v>471</v>
      </c>
    </row>
    <row r="808" spans="2:6">
      <c r="B808" s="226"/>
      <c r="C808" s="397"/>
      <c r="D808" s="403"/>
      <c r="E808" s="186" t="s">
        <v>1064</v>
      </c>
      <c r="F808" s="176" t="s">
        <v>471</v>
      </c>
    </row>
    <row r="809" spans="2:6">
      <c r="B809" s="226"/>
      <c r="C809" s="397"/>
      <c r="D809" s="403"/>
      <c r="E809" s="186" t="s">
        <v>1065</v>
      </c>
      <c r="F809" s="176" t="s">
        <v>471</v>
      </c>
    </row>
    <row r="810" spans="2:6">
      <c r="B810" s="226"/>
      <c r="C810" s="397"/>
      <c r="D810" s="403">
        <v>265</v>
      </c>
      <c r="E810" s="178" t="s">
        <v>1066</v>
      </c>
      <c r="F810" s="176" t="s">
        <v>471</v>
      </c>
    </row>
    <row r="811" spans="2:6">
      <c r="B811" s="226"/>
      <c r="C811" s="397"/>
      <c r="D811" s="403"/>
      <c r="E811" s="186" t="s">
        <v>1067</v>
      </c>
      <c r="F811" s="176" t="s">
        <v>471</v>
      </c>
    </row>
    <row r="812" spans="2:6">
      <c r="B812" s="226"/>
      <c r="C812" s="397"/>
      <c r="D812" s="403"/>
      <c r="E812" s="186" t="s">
        <v>1068</v>
      </c>
      <c r="F812" s="176" t="s">
        <v>471</v>
      </c>
    </row>
    <row r="813" spans="2:6">
      <c r="B813" s="226"/>
      <c r="C813" s="397"/>
      <c r="D813" s="403"/>
      <c r="E813" s="186" t="s">
        <v>1069</v>
      </c>
      <c r="F813" s="176" t="s">
        <v>471</v>
      </c>
    </row>
    <row r="814" spans="2:6">
      <c r="B814" s="226"/>
      <c r="C814" s="397"/>
      <c r="D814" s="403">
        <v>266</v>
      </c>
      <c r="E814" s="178" t="s">
        <v>1070</v>
      </c>
      <c r="F814" s="176" t="s">
        <v>471</v>
      </c>
    </row>
    <row r="815" spans="2:6">
      <c r="B815" s="226"/>
      <c r="C815" s="397"/>
      <c r="D815" s="403"/>
      <c r="E815" s="186" t="s">
        <v>1071</v>
      </c>
      <c r="F815" s="176" t="s">
        <v>471</v>
      </c>
    </row>
    <row r="816" spans="2:6">
      <c r="B816" s="226"/>
      <c r="C816" s="397"/>
      <c r="D816" s="403"/>
      <c r="E816" s="186" t="s">
        <v>1072</v>
      </c>
      <c r="F816" s="176" t="s">
        <v>471</v>
      </c>
    </row>
    <row r="817" spans="2:6">
      <c r="B817" s="226"/>
      <c r="C817" s="397"/>
      <c r="D817" s="403"/>
      <c r="E817" s="186" t="s">
        <v>1073</v>
      </c>
      <c r="F817" s="176" t="s">
        <v>471</v>
      </c>
    </row>
    <row r="818" spans="2:6">
      <c r="B818" s="226"/>
      <c r="C818" s="397"/>
      <c r="D818" s="403"/>
      <c r="E818" s="186" t="s">
        <v>1074</v>
      </c>
      <c r="F818" s="176" t="s">
        <v>471</v>
      </c>
    </row>
    <row r="819" spans="2:6">
      <c r="B819" s="226"/>
      <c r="C819" s="397"/>
      <c r="D819" s="403">
        <v>267</v>
      </c>
      <c r="E819" s="178" t="s">
        <v>1075</v>
      </c>
      <c r="F819" s="176" t="s">
        <v>471</v>
      </c>
    </row>
    <row r="820" spans="2:6">
      <c r="B820" s="226"/>
      <c r="C820" s="397"/>
      <c r="D820" s="403"/>
      <c r="E820" s="186" t="s">
        <v>1076</v>
      </c>
      <c r="F820" s="176" t="s">
        <v>471</v>
      </c>
    </row>
    <row r="821" spans="2:6">
      <c r="B821" s="226"/>
      <c r="C821" s="397"/>
      <c r="D821" s="403"/>
      <c r="E821" s="186" t="s">
        <v>1077</v>
      </c>
      <c r="F821" s="176" t="s">
        <v>471</v>
      </c>
    </row>
    <row r="822" spans="2:6">
      <c r="B822" s="226"/>
      <c r="C822" s="397"/>
      <c r="D822" s="403">
        <v>269</v>
      </c>
      <c r="E822" s="178" t="s">
        <v>1078</v>
      </c>
      <c r="F822" s="176" t="s">
        <v>471</v>
      </c>
    </row>
    <row r="823" spans="2:6">
      <c r="B823" s="226"/>
      <c r="C823" s="397"/>
      <c r="D823" s="403"/>
      <c r="E823" s="186" t="s">
        <v>1079</v>
      </c>
      <c r="F823" s="176" t="s">
        <v>471</v>
      </c>
    </row>
    <row r="824" spans="2:6">
      <c r="B824" s="226"/>
      <c r="C824" s="397"/>
      <c r="D824" s="403"/>
      <c r="E824" s="186" t="s">
        <v>1080</v>
      </c>
      <c r="F824" s="176" t="s">
        <v>471</v>
      </c>
    </row>
    <row r="825" spans="2:6">
      <c r="B825" s="226"/>
      <c r="C825" s="397"/>
      <c r="D825" s="403"/>
      <c r="E825" s="186" t="s">
        <v>1081</v>
      </c>
      <c r="F825" s="176" t="s">
        <v>471</v>
      </c>
    </row>
    <row r="826" spans="2:6">
      <c r="B826" s="226"/>
      <c r="C826" s="397"/>
      <c r="D826" s="403"/>
      <c r="E826" s="186" t="s">
        <v>1082</v>
      </c>
      <c r="F826" s="176" t="s">
        <v>471</v>
      </c>
    </row>
    <row r="827" spans="2:6">
      <c r="B827" s="226"/>
      <c r="C827" s="397"/>
      <c r="D827" s="403"/>
      <c r="E827" s="186" t="s">
        <v>1083</v>
      </c>
      <c r="F827" s="176" t="s">
        <v>471</v>
      </c>
    </row>
    <row r="828" spans="2:6">
      <c r="B828" s="225" t="s">
        <v>270</v>
      </c>
      <c r="C828" s="396">
        <v>27</v>
      </c>
      <c r="D828" s="408"/>
      <c r="E828" s="185" t="s">
        <v>1084</v>
      </c>
      <c r="F828" s="176" t="s">
        <v>471</v>
      </c>
    </row>
    <row r="829" spans="2:6">
      <c r="B829" s="226"/>
      <c r="C829" s="397"/>
      <c r="D829" s="403">
        <v>270</v>
      </c>
      <c r="E829" s="178" t="s">
        <v>1085</v>
      </c>
      <c r="F829" s="176" t="s">
        <v>471</v>
      </c>
    </row>
    <row r="830" spans="2:6">
      <c r="B830" s="226"/>
      <c r="C830" s="397"/>
      <c r="D830" s="403"/>
      <c r="E830" s="186" t="s">
        <v>1086</v>
      </c>
      <c r="F830" s="176" t="s">
        <v>471</v>
      </c>
    </row>
    <row r="831" spans="2:6">
      <c r="B831" s="226"/>
      <c r="C831" s="397"/>
      <c r="D831" s="403"/>
      <c r="E831" s="186" t="s">
        <v>1087</v>
      </c>
      <c r="F831" s="176" t="s">
        <v>471</v>
      </c>
    </row>
    <row r="832" spans="2:6">
      <c r="B832" s="226"/>
      <c r="C832" s="397"/>
      <c r="D832" s="403">
        <v>271</v>
      </c>
      <c r="E832" s="178" t="s">
        <v>1088</v>
      </c>
      <c r="F832" s="176" t="s">
        <v>471</v>
      </c>
    </row>
    <row r="833" spans="2:6">
      <c r="B833" s="226"/>
      <c r="C833" s="397"/>
      <c r="D833" s="403"/>
      <c r="E833" s="186" t="s">
        <v>1089</v>
      </c>
      <c r="F833" s="176" t="s">
        <v>471</v>
      </c>
    </row>
    <row r="834" spans="2:6">
      <c r="B834" s="226"/>
      <c r="C834" s="397"/>
      <c r="D834" s="403"/>
      <c r="E834" s="186" t="s">
        <v>1090</v>
      </c>
      <c r="F834" s="176" t="s">
        <v>471</v>
      </c>
    </row>
    <row r="835" spans="2:6">
      <c r="B835" s="226"/>
      <c r="C835" s="397"/>
      <c r="D835" s="403">
        <v>272</v>
      </c>
      <c r="E835" s="178" t="s">
        <v>1091</v>
      </c>
      <c r="F835" s="176" t="s">
        <v>471</v>
      </c>
    </row>
    <row r="836" spans="2:6">
      <c r="B836" s="226"/>
      <c r="C836" s="397"/>
      <c r="D836" s="403"/>
      <c r="E836" s="186" t="s">
        <v>1092</v>
      </c>
      <c r="F836" s="176" t="s">
        <v>471</v>
      </c>
    </row>
    <row r="837" spans="2:6">
      <c r="B837" s="226"/>
      <c r="C837" s="397"/>
      <c r="D837" s="403"/>
      <c r="E837" s="186" t="s">
        <v>1093</v>
      </c>
      <c r="F837" s="176" t="s">
        <v>471</v>
      </c>
    </row>
    <row r="838" spans="2:6">
      <c r="B838" s="226"/>
      <c r="C838" s="397"/>
      <c r="D838" s="403"/>
      <c r="E838" s="186" t="s">
        <v>1094</v>
      </c>
      <c r="F838" s="176" t="s">
        <v>471</v>
      </c>
    </row>
    <row r="839" spans="2:6">
      <c r="B839" s="226"/>
      <c r="C839" s="397"/>
      <c r="D839" s="403"/>
      <c r="E839" s="186" t="s">
        <v>1095</v>
      </c>
      <c r="F839" s="176" t="s">
        <v>471</v>
      </c>
    </row>
    <row r="840" spans="2:6">
      <c r="B840" s="226"/>
      <c r="C840" s="397"/>
      <c r="D840" s="403">
        <v>273</v>
      </c>
      <c r="E840" s="178" t="s">
        <v>1096</v>
      </c>
      <c r="F840" s="176" t="s">
        <v>471</v>
      </c>
    </row>
    <row r="841" spans="2:6">
      <c r="B841" s="226"/>
      <c r="C841" s="397"/>
      <c r="D841" s="403"/>
      <c r="E841" s="186" t="s">
        <v>1097</v>
      </c>
      <c r="F841" s="176" t="s">
        <v>471</v>
      </c>
    </row>
    <row r="842" spans="2:6">
      <c r="B842" s="226"/>
      <c r="C842" s="397"/>
      <c r="D842" s="403"/>
      <c r="E842" s="186" t="s">
        <v>1098</v>
      </c>
      <c r="F842" s="176" t="s">
        <v>471</v>
      </c>
    </row>
    <row r="843" spans="2:6">
      <c r="B843" s="226"/>
      <c r="C843" s="397"/>
      <c r="D843" s="403"/>
      <c r="E843" s="186" t="s">
        <v>1099</v>
      </c>
      <c r="F843" s="176" t="s">
        <v>471</v>
      </c>
    </row>
    <row r="844" spans="2:6">
      <c r="B844" s="226"/>
      <c r="C844" s="397"/>
      <c r="D844" s="403"/>
      <c r="E844" s="186" t="s">
        <v>1100</v>
      </c>
      <c r="F844" s="176" t="s">
        <v>471</v>
      </c>
    </row>
    <row r="845" spans="2:6">
      <c r="B845" s="226"/>
      <c r="C845" s="397"/>
      <c r="D845" s="403"/>
      <c r="E845" s="186" t="s">
        <v>1101</v>
      </c>
      <c r="F845" s="176" t="s">
        <v>471</v>
      </c>
    </row>
    <row r="846" spans="2:6">
      <c r="B846" s="226"/>
      <c r="C846" s="397"/>
      <c r="D846" s="403"/>
      <c r="E846" s="186" t="s">
        <v>1102</v>
      </c>
      <c r="F846" s="176" t="s">
        <v>471</v>
      </c>
    </row>
    <row r="847" spans="2:6">
      <c r="B847" s="226"/>
      <c r="C847" s="397"/>
      <c r="D847" s="403"/>
      <c r="E847" s="186" t="s">
        <v>1103</v>
      </c>
      <c r="F847" s="176" t="s">
        <v>471</v>
      </c>
    </row>
    <row r="848" spans="2:6">
      <c r="B848" s="226"/>
      <c r="C848" s="397"/>
      <c r="D848" s="403"/>
      <c r="E848" s="186" t="s">
        <v>1104</v>
      </c>
      <c r="F848" s="176" t="s">
        <v>471</v>
      </c>
    </row>
    <row r="849" spans="2:6">
      <c r="B849" s="226"/>
      <c r="C849" s="397"/>
      <c r="D849" s="403"/>
      <c r="E849" s="186" t="s">
        <v>1105</v>
      </c>
      <c r="F849" s="176" t="s">
        <v>471</v>
      </c>
    </row>
    <row r="850" spans="2:6">
      <c r="B850" s="226"/>
      <c r="C850" s="397"/>
      <c r="D850" s="403">
        <v>274</v>
      </c>
      <c r="E850" s="178" t="s">
        <v>1106</v>
      </c>
      <c r="F850" s="176" t="s">
        <v>471</v>
      </c>
    </row>
    <row r="851" spans="2:6">
      <c r="B851" s="226"/>
      <c r="C851" s="397"/>
      <c r="D851" s="403"/>
      <c r="E851" s="186" t="s">
        <v>1107</v>
      </c>
      <c r="F851" s="176" t="s">
        <v>471</v>
      </c>
    </row>
    <row r="852" spans="2:6">
      <c r="B852" s="226"/>
      <c r="C852" s="397"/>
      <c r="D852" s="403"/>
      <c r="E852" s="186" t="s">
        <v>1108</v>
      </c>
      <c r="F852" s="176" t="s">
        <v>471</v>
      </c>
    </row>
    <row r="853" spans="2:6">
      <c r="B853" s="226"/>
      <c r="C853" s="397"/>
      <c r="D853" s="403"/>
      <c r="E853" s="186" t="s">
        <v>1109</v>
      </c>
      <c r="F853" s="176" t="s">
        <v>471</v>
      </c>
    </row>
    <row r="854" spans="2:6">
      <c r="B854" s="226"/>
      <c r="C854" s="397"/>
      <c r="D854" s="403"/>
      <c r="E854" s="186" t="s">
        <v>1110</v>
      </c>
      <c r="F854" s="176" t="s">
        <v>471</v>
      </c>
    </row>
    <row r="855" spans="2:6">
      <c r="B855" s="226"/>
      <c r="C855" s="397"/>
      <c r="D855" s="403">
        <v>275</v>
      </c>
      <c r="E855" s="178" t="s">
        <v>1111</v>
      </c>
      <c r="F855" s="176" t="s">
        <v>471</v>
      </c>
    </row>
    <row r="856" spans="2:6">
      <c r="B856" s="226"/>
      <c r="C856" s="397"/>
      <c r="D856" s="403"/>
      <c r="E856" s="186" t="s">
        <v>1112</v>
      </c>
      <c r="F856" s="176" t="s">
        <v>471</v>
      </c>
    </row>
    <row r="857" spans="2:6">
      <c r="B857" s="226"/>
      <c r="C857" s="397"/>
      <c r="D857" s="403"/>
      <c r="E857" s="186" t="s">
        <v>1113</v>
      </c>
      <c r="F857" s="176" t="s">
        <v>471</v>
      </c>
    </row>
    <row r="858" spans="2:6">
      <c r="B858" s="226"/>
      <c r="C858" s="397"/>
      <c r="D858" s="403"/>
      <c r="E858" s="186" t="s">
        <v>1114</v>
      </c>
      <c r="F858" s="176" t="s">
        <v>471</v>
      </c>
    </row>
    <row r="859" spans="2:6">
      <c r="B859" s="226"/>
      <c r="C859" s="397"/>
      <c r="D859" s="403">
        <v>276</v>
      </c>
      <c r="E859" s="178" t="s">
        <v>1115</v>
      </c>
      <c r="F859" s="176" t="s">
        <v>471</v>
      </c>
    </row>
    <row r="860" spans="2:6">
      <c r="B860" s="226"/>
      <c r="C860" s="397"/>
      <c r="D860" s="403"/>
      <c r="E860" s="186" t="s">
        <v>1116</v>
      </c>
      <c r="F860" s="176" t="s">
        <v>471</v>
      </c>
    </row>
    <row r="861" spans="2:6">
      <c r="B861" s="225" t="s">
        <v>270</v>
      </c>
      <c r="C861" s="396">
        <v>28</v>
      </c>
      <c r="D861" s="408"/>
      <c r="E861" s="185" t="s">
        <v>1117</v>
      </c>
      <c r="F861" s="176" t="s">
        <v>471</v>
      </c>
    </row>
    <row r="862" spans="2:6">
      <c r="B862" s="226"/>
      <c r="C862" s="397"/>
      <c r="D862" s="403">
        <v>280</v>
      </c>
      <c r="E862" s="178" t="s">
        <v>1118</v>
      </c>
      <c r="F862" s="176" t="s">
        <v>471</v>
      </c>
    </row>
    <row r="863" spans="2:6">
      <c r="B863" s="226"/>
      <c r="C863" s="397"/>
      <c r="D863" s="403"/>
      <c r="E863" s="186" t="s">
        <v>1119</v>
      </c>
      <c r="F863" s="176" t="s">
        <v>471</v>
      </c>
    </row>
    <row r="864" spans="2:6">
      <c r="B864" s="226"/>
      <c r="C864" s="397"/>
      <c r="D864" s="403"/>
      <c r="E864" s="186" t="s">
        <v>1120</v>
      </c>
      <c r="F864" s="176" t="s">
        <v>471</v>
      </c>
    </row>
    <row r="865" spans="2:6">
      <c r="B865" s="226"/>
      <c r="C865" s="397"/>
      <c r="D865" s="403">
        <v>281</v>
      </c>
      <c r="E865" s="178" t="s">
        <v>1121</v>
      </c>
      <c r="F865" s="176" t="s">
        <v>471</v>
      </c>
    </row>
    <row r="866" spans="2:6">
      <c r="B866" s="226"/>
      <c r="C866" s="397"/>
      <c r="D866" s="403"/>
      <c r="E866" s="186" t="s">
        <v>1122</v>
      </c>
      <c r="F866" s="176" t="s">
        <v>471</v>
      </c>
    </row>
    <row r="867" spans="2:6">
      <c r="B867" s="226"/>
      <c r="C867" s="397"/>
      <c r="D867" s="403"/>
      <c r="E867" s="186" t="s">
        <v>1123</v>
      </c>
      <c r="F867" s="176" t="s">
        <v>471</v>
      </c>
    </row>
    <row r="868" spans="2:6">
      <c r="B868" s="226"/>
      <c r="C868" s="397"/>
      <c r="D868" s="403"/>
      <c r="E868" s="186" t="s">
        <v>1124</v>
      </c>
      <c r="F868" s="176" t="s">
        <v>471</v>
      </c>
    </row>
    <row r="869" spans="2:6">
      <c r="B869" s="226"/>
      <c r="C869" s="397"/>
      <c r="D869" s="403"/>
      <c r="E869" s="186" t="s">
        <v>1125</v>
      </c>
      <c r="F869" s="176" t="s">
        <v>471</v>
      </c>
    </row>
    <row r="870" spans="2:6">
      <c r="B870" s="226"/>
      <c r="C870" s="397"/>
      <c r="D870" s="403"/>
      <c r="E870" s="186" t="s">
        <v>1126</v>
      </c>
      <c r="F870" s="176" t="s">
        <v>471</v>
      </c>
    </row>
    <row r="871" spans="2:6">
      <c r="B871" s="226"/>
      <c r="C871" s="397"/>
      <c r="D871" s="403">
        <v>282</v>
      </c>
      <c r="E871" s="178" t="s">
        <v>1127</v>
      </c>
      <c r="F871" s="176" t="s">
        <v>471</v>
      </c>
    </row>
    <row r="872" spans="2:6">
      <c r="B872" s="226"/>
      <c r="C872" s="397"/>
      <c r="D872" s="403"/>
      <c r="E872" s="186" t="s">
        <v>1128</v>
      </c>
      <c r="F872" s="176" t="s">
        <v>471</v>
      </c>
    </row>
    <row r="873" spans="2:6">
      <c r="B873" s="226"/>
      <c r="C873" s="397"/>
      <c r="D873" s="403"/>
      <c r="E873" s="186" t="s">
        <v>1129</v>
      </c>
      <c r="F873" s="176" t="s">
        <v>471</v>
      </c>
    </row>
    <row r="874" spans="2:6">
      <c r="B874" s="226"/>
      <c r="C874" s="397"/>
      <c r="D874" s="403"/>
      <c r="E874" s="186" t="s">
        <v>1130</v>
      </c>
      <c r="F874" s="176" t="s">
        <v>471</v>
      </c>
    </row>
    <row r="875" spans="2:6">
      <c r="B875" s="226"/>
      <c r="C875" s="397"/>
      <c r="D875" s="403">
        <v>283</v>
      </c>
      <c r="E875" s="178" t="s">
        <v>1131</v>
      </c>
      <c r="F875" s="176" t="s">
        <v>471</v>
      </c>
    </row>
    <row r="876" spans="2:6">
      <c r="B876" s="226"/>
      <c r="C876" s="397"/>
      <c r="D876" s="403"/>
      <c r="E876" s="186" t="s">
        <v>1132</v>
      </c>
      <c r="F876" s="176" t="s">
        <v>471</v>
      </c>
    </row>
    <row r="877" spans="2:6">
      <c r="B877" s="226"/>
      <c r="C877" s="397"/>
      <c r="D877" s="403"/>
      <c r="E877" s="186" t="s">
        <v>1133</v>
      </c>
      <c r="F877" s="176" t="s">
        <v>471</v>
      </c>
    </row>
    <row r="878" spans="2:6">
      <c r="B878" s="226"/>
      <c r="C878" s="397"/>
      <c r="D878" s="403">
        <v>284</v>
      </c>
      <c r="E878" s="178" t="s">
        <v>1134</v>
      </c>
      <c r="F878" s="176" t="s">
        <v>471</v>
      </c>
    </row>
    <row r="879" spans="2:6">
      <c r="B879" s="226"/>
      <c r="C879" s="397"/>
      <c r="D879" s="403"/>
      <c r="E879" s="186" t="s">
        <v>1135</v>
      </c>
      <c r="F879" s="176" t="s">
        <v>471</v>
      </c>
    </row>
    <row r="880" spans="2:6">
      <c r="B880" s="226"/>
      <c r="C880" s="397"/>
      <c r="D880" s="403"/>
      <c r="E880" s="186" t="s">
        <v>1136</v>
      </c>
      <c r="F880" s="176" t="s">
        <v>471</v>
      </c>
    </row>
    <row r="881" spans="2:6">
      <c r="B881" s="226"/>
      <c r="C881" s="397"/>
      <c r="D881" s="403">
        <v>285</v>
      </c>
      <c r="E881" s="178" t="s">
        <v>1137</v>
      </c>
      <c r="F881" s="176" t="s">
        <v>471</v>
      </c>
    </row>
    <row r="882" spans="2:6">
      <c r="B882" s="226"/>
      <c r="C882" s="397"/>
      <c r="D882" s="403"/>
      <c r="E882" s="186" t="s">
        <v>1138</v>
      </c>
      <c r="F882" s="176" t="s">
        <v>471</v>
      </c>
    </row>
    <row r="883" spans="2:6">
      <c r="B883" s="226"/>
      <c r="C883" s="397"/>
      <c r="D883" s="403"/>
      <c r="E883" s="186" t="s">
        <v>1139</v>
      </c>
      <c r="F883" s="176" t="s">
        <v>471</v>
      </c>
    </row>
    <row r="884" spans="2:6">
      <c r="B884" s="226"/>
      <c r="C884" s="397"/>
      <c r="D884" s="403">
        <v>289</v>
      </c>
      <c r="E884" s="178" t="s">
        <v>1140</v>
      </c>
      <c r="F884" s="176" t="s">
        <v>471</v>
      </c>
    </row>
    <row r="885" spans="2:6">
      <c r="B885" s="226"/>
      <c r="C885" s="397"/>
      <c r="D885" s="403"/>
      <c r="E885" s="186" t="s">
        <v>1141</v>
      </c>
      <c r="F885" s="176" t="s">
        <v>471</v>
      </c>
    </row>
    <row r="886" spans="2:6">
      <c r="B886" s="225" t="s">
        <v>270</v>
      </c>
      <c r="C886" s="396">
        <v>29</v>
      </c>
      <c r="D886" s="408"/>
      <c r="E886" s="185" t="s">
        <v>1142</v>
      </c>
      <c r="F886" s="176" t="s">
        <v>471</v>
      </c>
    </row>
    <row r="887" spans="2:6">
      <c r="B887" s="226"/>
      <c r="C887" s="397"/>
      <c r="D887" s="403">
        <v>290</v>
      </c>
      <c r="E887" s="178" t="s">
        <v>1143</v>
      </c>
      <c r="F887" s="176" t="s">
        <v>471</v>
      </c>
    </row>
    <row r="888" spans="2:6">
      <c r="B888" s="226"/>
      <c r="C888" s="397"/>
      <c r="D888" s="403"/>
      <c r="E888" s="186" t="s">
        <v>1144</v>
      </c>
      <c r="F888" s="176" t="s">
        <v>471</v>
      </c>
    </row>
    <row r="889" spans="2:6">
      <c r="B889" s="226"/>
      <c r="C889" s="397"/>
      <c r="D889" s="403"/>
      <c r="E889" s="186" t="s">
        <v>1145</v>
      </c>
      <c r="F889" s="176" t="s">
        <v>471</v>
      </c>
    </row>
    <row r="890" spans="2:6">
      <c r="B890" s="226"/>
      <c r="C890" s="397"/>
      <c r="D890" s="403">
        <v>291</v>
      </c>
      <c r="E890" s="178" t="s">
        <v>1146</v>
      </c>
      <c r="F890" s="176" t="s">
        <v>471</v>
      </c>
    </row>
    <row r="891" spans="2:6">
      <c r="B891" s="226"/>
      <c r="C891" s="397"/>
      <c r="D891" s="403"/>
      <c r="E891" s="186" t="s">
        <v>1147</v>
      </c>
      <c r="F891" s="176" t="s">
        <v>471</v>
      </c>
    </row>
    <row r="892" spans="2:6">
      <c r="B892" s="226"/>
      <c r="C892" s="397"/>
      <c r="D892" s="403"/>
      <c r="E892" s="186" t="s">
        <v>1148</v>
      </c>
      <c r="F892" s="176" t="s">
        <v>471</v>
      </c>
    </row>
    <row r="893" spans="2:6">
      <c r="B893" s="226"/>
      <c r="C893" s="397"/>
      <c r="D893" s="403"/>
      <c r="E893" s="186" t="s">
        <v>1149</v>
      </c>
      <c r="F893" s="176" t="s">
        <v>471</v>
      </c>
    </row>
    <row r="894" spans="2:6">
      <c r="B894" s="226"/>
      <c r="C894" s="397"/>
      <c r="D894" s="403"/>
      <c r="E894" s="186" t="s">
        <v>1150</v>
      </c>
      <c r="F894" s="176" t="s">
        <v>471</v>
      </c>
    </row>
    <row r="895" spans="2:6">
      <c r="B895" s="226"/>
      <c r="C895" s="397"/>
      <c r="D895" s="403"/>
      <c r="E895" s="186" t="s">
        <v>1151</v>
      </c>
      <c r="F895" s="176" t="s">
        <v>471</v>
      </c>
    </row>
    <row r="896" spans="2:6">
      <c r="B896" s="226"/>
      <c r="C896" s="397"/>
      <c r="D896" s="403">
        <v>292</v>
      </c>
      <c r="E896" s="178" t="s">
        <v>1152</v>
      </c>
      <c r="F896" s="176" t="s">
        <v>471</v>
      </c>
    </row>
    <row r="897" spans="2:6">
      <c r="B897" s="226"/>
      <c r="C897" s="397"/>
      <c r="D897" s="403"/>
      <c r="E897" s="186" t="s">
        <v>1153</v>
      </c>
      <c r="F897" s="176" t="s">
        <v>471</v>
      </c>
    </row>
    <row r="898" spans="2:6">
      <c r="B898" s="226"/>
      <c r="C898" s="397"/>
      <c r="D898" s="403"/>
      <c r="E898" s="186" t="s">
        <v>1154</v>
      </c>
      <c r="F898" s="176" t="s">
        <v>471</v>
      </c>
    </row>
    <row r="899" spans="2:6">
      <c r="B899" s="226"/>
      <c r="C899" s="397"/>
      <c r="D899" s="403"/>
      <c r="E899" s="186" t="s">
        <v>1155</v>
      </c>
      <c r="F899" s="176" t="s">
        <v>471</v>
      </c>
    </row>
    <row r="900" spans="2:6">
      <c r="B900" s="226"/>
      <c r="C900" s="397"/>
      <c r="D900" s="403">
        <v>293</v>
      </c>
      <c r="E900" s="178" t="s">
        <v>1156</v>
      </c>
      <c r="F900" s="176" t="s">
        <v>471</v>
      </c>
    </row>
    <row r="901" spans="2:6">
      <c r="B901" s="226"/>
      <c r="C901" s="397"/>
      <c r="D901" s="403"/>
      <c r="E901" s="186" t="s">
        <v>1157</v>
      </c>
      <c r="F901" s="176" t="s">
        <v>471</v>
      </c>
    </row>
    <row r="902" spans="2:6">
      <c r="B902" s="226"/>
      <c r="C902" s="397"/>
      <c r="D902" s="403"/>
      <c r="E902" s="186" t="s">
        <v>1158</v>
      </c>
      <c r="F902" s="176" t="s">
        <v>471</v>
      </c>
    </row>
    <row r="903" spans="2:6">
      <c r="B903" s="226"/>
      <c r="C903" s="397"/>
      <c r="D903" s="403"/>
      <c r="E903" s="186" t="s">
        <v>1159</v>
      </c>
      <c r="F903" s="176" t="s">
        <v>471</v>
      </c>
    </row>
    <row r="904" spans="2:6">
      <c r="B904" s="226"/>
      <c r="C904" s="397"/>
      <c r="D904" s="403"/>
      <c r="E904" s="186" t="s">
        <v>1160</v>
      </c>
      <c r="F904" s="176" t="s">
        <v>471</v>
      </c>
    </row>
    <row r="905" spans="2:6">
      <c r="B905" s="226"/>
      <c r="C905" s="397"/>
      <c r="D905" s="403">
        <v>294</v>
      </c>
      <c r="E905" s="178" t="s">
        <v>1161</v>
      </c>
      <c r="F905" s="176" t="s">
        <v>471</v>
      </c>
    </row>
    <row r="906" spans="2:6">
      <c r="B906" s="226"/>
      <c r="C906" s="397"/>
      <c r="D906" s="403"/>
      <c r="E906" s="186" t="s">
        <v>1162</v>
      </c>
      <c r="F906" s="176" t="s">
        <v>471</v>
      </c>
    </row>
    <row r="907" spans="2:6">
      <c r="B907" s="226"/>
      <c r="C907" s="397"/>
      <c r="D907" s="403"/>
      <c r="E907" s="186" t="s">
        <v>1163</v>
      </c>
      <c r="F907" s="176" t="s">
        <v>471</v>
      </c>
    </row>
    <row r="908" spans="2:6">
      <c r="B908" s="226"/>
      <c r="C908" s="397"/>
      <c r="D908" s="403">
        <v>295</v>
      </c>
      <c r="E908" s="178" t="s">
        <v>1164</v>
      </c>
      <c r="F908" s="176" t="s">
        <v>471</v>
      </c>
    </row>
    <row r="909" spans="2:6">
      <c r="B909" s="226"/>
      <c r="C909" s="397"/>
      <c r="D909" s="403"/>
      <c r="E909" s="186" t="s">
        <v>1165</v>
      </c>
      <c r="F909" s="176" t="s">
        <v>471</v>
      </c>
    </row>
    <row r="910" spans="2:6">
      <c r="B910" s="226"/>
      <c r="C910" s="397"/>
      <c r="D910" s="403"/>
      <c r="E910" s="186" t="s">
        <v>1166</v>
      </c>
      <c r="F910" s="176" t="s">
        <v>471</v>
      </c>
    </row>
    <row r="911" spans="2:6">
      <c r="B911" s="226"/>
      <c r="C911" s="397"/>
      <c r="D911" s="403">
        <v>296</v>
      </c>
      <c r="E911" s="178" t="s">
        <v>1167</v>
      </c>
      <c r="F911" s="176" t="s">
        <v>471</v>
      </c>
    </row>
    <row r="912" spans="2:6">
      <c r="B912" s="226"/>
      <c r="C912" s="397"/>
      <c r="D912" s="403"/>
      <c r="E912" s="186" t="s">
        <v>1168</v>
      </c>
      <c r="F912" s="176" t="s">
        <v>471</v>
      </c>
    </row>
    <row r="913" spans="2:6">
      <c r="B913" s="226"/>
      <c r="C913" s="397"/>
      <c r="D913" s="403"/>
      <c r="E913" s="186" t="s">
        <v>1169</v>
      </c>
      <c r="F913" s="176" t="s">
        <v>471</v>
      </c>
    </row>
    <row r="914" spans="2:6">
      <c r="B914" s="226"/>
      <c r="C914" s="397"/>
      <c r="D914" s="403"/>
      <c r="E914" s="186" t="s">
        <v>1170</v>
      </c>
      <c r="F914" s="176" t="s">
        <v>471</v>
      </c>
    </row>
    <row r="915" spans="2:6">
      <c r="B915" s="226"/>
      <c r="C915" s="397"/>
      <c r="D915" s="403">
        <v>297</v>
      </c>
      <c r="E915" s="178" t="s">
        <v>1171</v>
      </c>
      <c r="F915" s="176" t="s">
        <v>471</v>
      </c>
    </row>
    <row r="916" spans="2:6">
      <c r="B916" s="226"/>
      <c r="C916" s="397"/>
      <c r="D916" s="403"/>
      <c r="E916" s="186" t="s">
        <v>1172</v>
      </c>
      <c r="F916" s="176" t="s">
        <v>471</v>
      </c>
    </row>
    <row r="917" spans="2:6">
      <c r="B917" s="226"/>
      <c r="C917" s="397"/>
      <c r="D917" s="403"/>
      <c r="E917" s="186" t="s">
        <v>1173</v>
      </c>
      <c r="F917" s="176" t="s">
        <v>471</v>
      </c>
    </row>
    <row r="918" spans="2:6">
      <c r="B918" s="226"/>
      <c r="C918" s="397"/>
      <c r="D918" s="403"/>
      <c r="E918" s="186" t="s">
        <v>1174</v>
      </c>
      <c r="F918" s="176" t="s">
        <v>471</v>
      </c>
    </row>
    <row r="919" spans="2:6">
      <c r="B919" s="226"/>
      <c r="C919" s="397"/>
      <c r="D919" s="403">
        <v>299</v>
      </c>
      <c r="E919" s="178" t="s">
        <v>1175</v>
      </c>
      <c r="F919" s="176" t="s">
        <v>471</v>
      </c>
    </row>
    <row r="920" spans="2:6">
      <c r="B920" s="226"/>
      <c r="C920" s="397"/>
      <c r="D920" s="403"/>
      <c r="E920" s="186" t="s">
        <v>1176</v>
      </c>
      <c r="F920" s="176" t="s">
        <v>471</v>
      </c>
    </row>
    <row r="921" spans="2:6">
      <c r="B921" s="225" t="s">
        <v>270</v>
      </c>
      <c r="C921" s="396">
        <v>30</v>
      </c>
      <c r="D921" s="408"/>
      <c r="E921" s="185" t="s">
        <v>1177</v>
      </c>
      <c r="F921" s="176" t="s">
        <v>471</v>
      </c>
    </row>
    <row r="922" spans="2:6">
      <c r="B922" s="226"/>
      <c r="C922" s="397"/>
      <c r="D922" s="403">
        <v>300</v>
      </c>
      <c r="E922" s="178" t="s">
        <v>1178</v>
      </c>
      <c r="F922" s="176" t="s">
        <v>471</v>
      </c>
    </row>
    <row r="923" spans="2:6">
      <c r="B923" s="226"/>
      <c r="C923" s="397"/>
      <c r="D923" s="403"/>
      <c r="E923" s="186" t="s">
        <v>1179</v>
      </c>
      <c r="F923" s="176" t="s">
        <v>471</v>
      </c>
    </row>
    <row r="924" spans="2:6">
      <c r="B924" s="226"/>
      <c r="C924" s="397"/>
      <c r="D924" s="403"/>
      <c r="E924" s="186" t="s">
        <v>1180</v>
      </c>
      <c r="F924" s="176" t="s">
        <v>471</v>
      </c>
    </row>
    <row r="925" spans="2:6">
      <c r="B925" s="226"/>
      <c r="C925" s="397"/>
      <c r="D925" s="403">
        <v>301</v>
      </c>
      <c r="E925" s="178" t="s">
        <v>1181</v>
      </c>
      <c r="F925" s="176" t="s">
        <v>471</v>
      </c>
    </row>
    <row r="926" spans="2:6">
      <c r="B926" s="226"/>
      <c r="C926" s="397"/>
      <c r="D926" s="403"/>
      <c r="E926" s="186" t="s">
        <v>1182</v>
      </c>
      <c r="F926" s="176" t="s">
        <v>471</v>
      </c>
    </row>
    <row r="927" spans="2:6">
      <c r="B927" s="226"/>
      <c r="C927" s="397"/>
      <c r="D927" s="403"/>
      <c r="E927" s="186" t="s">
        <v>1183</v>
      </c>
      <c r="F927" s="176" t="s">
        <v>471</v>
      </c>
    </row>
    <row r="928" spans="2:6">
      <c r="B928" s="226"/>
      <c r="C928" s="397"/>
      <c r="D928" s="403"/>
      <c r="E928" s="186" t="s">
        <v>1184</v>
      </c>
      <c r="F928" s="176" t="s">
        <v>471</v>
      </c>
    </row>
    <row r="929" spans="2:6">
      <c r="B929" s="226"/>
      <c r="C929" s="397"/>
      <c r="D929" s="403"/>
      <c r="E929" s="186" t="s">
        <v>1185</v>
      </c>
      <c r="F929" s="176" t="s">
        <v>471</v>
      </c>
    </row>
    <row r="930" spans="2:6">
      <c r="B930" s="226"/>
      <c r="C930" s="397"/>
      <c r="D930" s="403"/>
      <c r="E930" s="186" t="s">
        <v>1186</v>
      </c>
      <c r="F930" s="176" t="s">
        <v>471</v>
      </c>
    </row>
    <row r="931" spans="2:6">
      <c r="B931" s="226"/>
      <c r="C931" s="397"/>
      <c r="D931" s="403"/>
      <c r="E931" s="186" t="s">
        <v>1187</v>
      </c>
      <c r="F931" s="176" t="s">
        <v>471</v>
      </c>
    </row>
    <row r="932" spans="2:6">
      <c r="B932" s="226"/>
      <c r="C932" s="397"/>
      <c r="D932" s="403">
        <v>302</v>
      </c>
      <c r="E932" s="178" t="s">
        <v>1188</v>
      </c>
      <c r="F932" s="176" t="s">
        <v>471</v>
      </c>
    </row>
    <row r="933" spans="2:6">
      <c r="B933" s="226"/>
      <c r="C933" s="397"/>
      <c r="D933" s="403"/>
      <c r="E933" s="186" t="s">
        <v>1189</v>
      </c>
      <c r="F933" s="176" t="s">
        <v>471</v>
      </c>
    </row>
    <row r="934" spans="2:6">
      <c r="B934" s="226"/>
      <c r="C934" s="397"/>
      <c r="D934" s="403"/>
      <c r="E934" s="186" t="s">
        <v>1190</v>
      </c>
      <c r="F934" s="176" t="s">
        <v>471</v>
      </c>
    </row>
    <row r="935" spans="2:6">
      <c r="B935" s="226"/>
      <c r="C935" s="397"/>
      <c r="D935" s="403"/>
      <c r="E935" s="186" t="s">
        <v>1191</v>
      </c>
      <c r="F935" s="176" t="s">
        <v>471</v>
      </c>
    </row>
    <row r="936" spans="2:6">
      <c r="B936" s="226"/>
      <c r="C936" s="397"/>
      <c r="D936" s="403">
        <v>303</v>
      </c>
      <c r="E936" s="178" t="s">
        <v>1192</v>
      </c>
      <c r="F936" s="176" t="s">
        <v>471</v>
      </c>
    </row>
    <row r="937" spans="2:6">
      <c r="B937" s="226"/>
      <c r="C937" s="397"/>
      <c r="D937" s="403"/>
      <c r="E937" s="186" t="s">
        <v>1193</v>
      </c>
      <c r="F937" s="176" t="s">
        <v>471</v>
      </c>
    </row>
    <row r="938" spans="2:6">
      <c r="B938" s="226"/>
      <c r="C938" s="397"/>
      <c r="D938" s="403"/>
      <c r="E938" s="186" t="s">
        <v>1194</v>
      </c>
      <c r="F938" s="176" t="s">
        <v>471</v>
      </c>
    </row>
    <row r="939" spans="2:6">
      <c r="B939" s="226"/>
      <c r="C939" s="397"/>
      <c r="D939" s="403"/>
      <c r="E939" s="186" t="s">
        <v>1195</v>
      </c>
      <c r="F939" s="176" t="s">
        <v>471</v>
      </c>
    </row>
    <row r="940" spans="2:6">
      <c r="B940" s="226"/>
      <c r="C940" s="397"/>
      <c r="D940" s="403"/>
      <c r="E940" s="186" t="s">
        <v>1196</v>
      </c>
      <c r="F940" s="176" t="s">
        <v>471</v>
      </c>
    </row>
    <row r="941" spans="2:6">
      <c r="B941" s="226"/>
      <c r="C941" s="397"/>
      <c r="D941" s="403"/>
      <c r="E941" s="186" t="s">
        <v>1197</v>
      </c>
      <c r="F941" s="176" t="s">
        <v>471</v>
      </c>
    </row>
    <row r="942" spans="2:6">
      <c r="B942" s="226"/>
      <c r="C942" s="397"/>
      <c r="D942" s="403"/>
      <c r="E942" s="186" t="s">
        <v>1198</v>
      </c>
      <c r="F942" s="176" t="s">
        <v>471</v>
      </c>
    </row>
    <row r="943" spans="2:6">
      <c r="B943" s="225" t="s">
        <v>270</v>
      </c>
      <c r="C943" s="396">
        <v>31</v>
      </c>
      <c r="D943" s="408"/>
      <c r="E943" s="185" t="s">
        <v>1199</v>
      </c>
      <c r="F943" s="176" t="s">
        <v>471</v>
      </c>
    </row>
    <row r="944" spans="2:6">
      <c r="B944" s="226"/>
      <c r="C944" s="397"/>
      <c r="D944" s="403">
        <v>310</v>
      </c>
      <c r="E944" s="178" t="s">
        <v>1200</v>
      </c>
      <c r="F944" s="176" t="s">
        <v>471</v>
      </c>
    </row>
    <row r="945" spans="2:6">
      <c r="B945" s="226"/>
      <c r="C945" s="397"/>
      <c r="D945" s="403"/>
      <c r="E945" s="186" t="s">
        <v>1201</v>
      </c>
      <c r="F945" s="176" t="s">
        <v>471</v>
      </c>
    </row>
    <row r="946" spans="2:6">
      <c r="B946" s="226"/>
      <c r="C946" s="397"/>
      <c r="D946" s="403"/>
      <c r="E946" s="186" t="s">
        <v>1202</v>
      </c>
      <c r="F946" s="176" t="s">
        <v>471</v>
      </c>
    </row>
    <row r="947" spans="2:6">
      <c r="B947" s="226"/>
      <c r="C947" s="397"/>
      <c r="D947" s="403">
        <v>311</v>
      </c>
      <c r="E947" s="178" t="s">
        <v>1203</v>
      </c>
      <c r="F947" s="176" t="s">
        <v>471</v>
      </c>
    </row>
    <row r="948" spans="2:6">
      <c r="B948" s="226"/>
      <c r="C948" s="397"/>
      <c r="D948" s="403"/>
      <c r="E948" s="186" t="s">
        <v>1204</v>
      </c>
      <c r="F948" s="176" t="s">
        <v>471</v>
      </c>
    </row>
    <row r="949" spans="2:6">
      <c r="B949" s="226"/>
      <c r="C949" s="397"/>
      <c r="D949" s="403"/>
      <c r="E949" s="186" t="s">
        <v>1205</v>
      </c>
      <c r="F949" s="176" t="s">
        <v>471</v>
      </c>
    </row>
    <row r="950" spans="2:6">
      <c r="B950" s="226"/>
      <c r="C950" s="397"/>
      <c r="D950" s="403"/>
      <c r="E950" s="186" t="s">
        <v>1206</v>
      </c>
      <c r="F950" s="176" t="s">
        <v>471</v>
      </c>
    </row>
    <row r="951" spans="2:6">
      <c r="B951" s="226"/>
      <c r="C951" s="397"/>
      <c r="D951" s="403">
        <v>312</v>
      </c>
      <c r="E951" s="178" t="s">
        <v>1207</v>
      </c>
      <c r="F951" s="176" t="s">
        <v>471</v>
      </c>
    </row>
    <row r="952" spans="2:6">
      <c r="B952" s="226"/>
      <c r="C952" s="397"/>
      <c r="D952" s="403"/>
      <c r="E952" s="186" t="s">
        <v>1208</v>
      </c>
      <c r="F952" s="176" t="s">
        <v>471</v>
      </c>
    </row>
    <row r="953" spans="2:6">
      <c r="B953" s="226"/>
      <c r="C953" s="397"/>
      <c r="D953" s="403"/>
      <c r="E953" s="186" t="s">
        <v>1209</v>
      </c>
      <c r="F953" s="176" t="s">
        <v>471</v>
      </c>
    </row>
    <row r="954" spans="2:6">
      <c r="B954" s="226"/>
      <c r="C954" s="397"/>
      <c r="D954" s="403">
        <v>313</v>
      </c>
      <c r="E954" s="178" t="s">
        <v>1210</v>
      </c>
      <c r="F954" s="176" t="s">
        <v>471</v>
      </c>
    </row>
    <row r="955" spans="2:6">
      <c r="B955" s="226"/>
      <c r="C955" s="397"/>
      <c r="D955" s="403"/>
      <c r="E955" s="186" t="s">
        <v>1211</v>
      </c>
      <c r="F955" s="176" t="s">
        <v>471</v>
      </c>
    </row>
    <row r="956" spans="2:6">
      <c r="B956" s="226"/>
      <c r="C956" s="397"/>
      <c r="D956" s="403"/>
      <c r="E956" s="186" t="s">
        <v>1212</v>
      </c>
      <c r="F956" s="176" t="s">
        <v>471</v>
      </c>
    </row>
    <row r="957" spans="2:6">
      <c r="B957" s="226"/>
      <c r="C957" s="397"/>
      <c r="D957" s="403"/>
      <c r="E957" s="186" t="s">
        <v>1213</v>
      </c>
      <c r="F957" s="176" t="s">
        <v>471</v>
      </c>
    </row>
    <row r="958" spans="2:6">
      <c r="B958" s="226"/>
      <c r="C958" s="397"/>
      <c r="D958" s="403"/>
      <c r="E958" s="186" t="s">
        <v>1214</v>
      </c>
      <c r="F958" s="176" t="s">
        <v>471</v>
      </c>
    </row>
    <row r="959" spans="2:6">
      <c r="B959" s="226"/>
      <c r="C959" s="397"/>
      <c r="D959" s="403">
        <v>314</v>
      </c>
      <c r="E959" s="178" t="s">
        <v>1215</v>
      </c>
      <c r="F959" s="176" t="s">
        <v>471</v>
      </c>
    </row>
    <row r="960" spans="2:6">
      <c r="B960" s="226"/>
      <c r="C960" s="397"/>
      <c r="D960" s="403"/>
      <c r="E960" s="186" t="s">
        <v>1216</v>
      </c>
      <c r="F960" s="176" t="s">
        <v>471</v>
      </c>
    </row>
    <row r="961" spans="2:6">
      <c r="B961" s="226"/>
      <c r="C961" s="397"/>
      <c r="D961" s="403"/>
      <c r="E961" s="186" t="s">
        <v>1217</v>
      </c>
      <c r="F961" s="176" t="s">
        <v>471</v>
      </c>
    </row>
    <row r="962" spans="2:6">
      <c r="B962" s="226"/>
      <c r="C962" s="397"/>
      <c r="D962" s="403"/>
      <c r="E962" s="186" t="s">
        <v>1218</v>
      </c>
      <c r="F962" s="176" t="s">
        <v>471</v>
      </c>
    </row>
    <row r="963" spans="2:6">
      <c r="B963" s="226"/>
      <c r="C963" s="397"/>
      <c r="D963" s="403">
        <v>315</v>
      </c>
      <c r="E963" s="178" t="s">
        <v>1219</v>
      </c>
      <c r="F963" s="176" t="s">
        <v>471</v>
      </c>
    </row>
    <row r="964" spans="2:6">
      <c r="B964" s="226"/>
      <c r="C964" s="397"/>
      <c r="D964" s="403"/>
      <c r="E964" s="186" t="s">
        <v>1220</v>
      </c>
      <c r="F964" s="176" t="s">
        <v>471</v>
      </c>
    </row>
    <row r="965" spans="2:6">
      <c r="B965" s="226"/>
      <c r="C965" s="397"/>
      <c r="D965" s="403"/>
      <c r="E965" s="186" t="s">
        <v>1221</v>
      </c>
      <c r="F965" s="176" t="s">
        <v>471</v>
      </c>
    </row>
    <row r="966" spans="2:6">
      <c r="B966" s="226"/>
      <c r="C966" s="397"/>
      <c r="D966" s="403">
        <v>319</v>
      </c>
      <c r="E966" s="178" t="s">
        <v>1222</v>
      </c>
      <c r="F966" s="176" t="s">
        <v>471</v>
      </c>
    </row>
    <row r="967" spans="2:6">
      <c r="B967" s="226"/>
      <c r="C967" s="397"/>
      <c r="D967" s="403"/>
      <c r="E967" s="186" t="s">
        <v>1223</v>
      </c>
      <c r="F967" s="176" t="s">
        <v>471</v>
      </c>
    </row>
    <row r="968" spans="2:6">
      <c r="B968" s="226"/>
      <c r="C968" s="397"/>
      <c r="D968" s="403"/>
      <c r="E968" s="186" t="s">
        <v>1224</v>
      </c>
      <c r="F968" s="176" t="s">
        <v>471</v>
      </c>
    </row>
    <row r="969" spans="2:6">
      <c r="B969" s="225" t="s">
        <v>270</v>
      </c>
      <c r="C969" s="396">
        <v>32</v>
      </c>
      <c r="D969" s="408"/>
      <c r="E969" s="185" t="s">
        <v>1225</v>
      </c>
      <c r="F969" s="176" t="s">
        <v>471</v>
      </c>
    </row>
    <row r="970" spans="2:6">
      <c r="B970" s="226"/>
      <c r="C970" s="397"/>
      <c r="D970" s="403">
        <v>320</v>
      </c>
      <c r="E970" s="178" t="s">
        <v>1226</v>
      </c>
      <c r="F970" s="176" t="s">
        <v>471</v>
      </c>
    </row>
    <row r="971" spans="2:6">
      <c r="B971" s="226"/>
      <c r="C971" s="397"/>
      <c r="D971" s="403"/>
      <c r="E971" s="186" t="s">
        <v>1227</v>
      </c>
      <c r="F971" s="176" t="s">
        <v>471</v>
      </c>
    </row>
    <row r="972" spans="2:6">
      <c r="B972" s="226"/>
      <c r="C972" s="397"/>
      <c r="D972" s="403"/>
      <c r="E972" s="186" t="s">
        <v>1228</v>
      </c>
      <c r="F972" s="176" t="s">
        <v>471</v>
      </c>
    </row>
    <row r="973" spans="2:6">
      <c r="B973" s="226"/>
      <c r="C973" s="397"/>
      <c r="D973" s="403">
        <v>321</v>
      </c>
      <c r="E973" s="178" t="s">
        <v>1229</v>
      </c>
      <c r="F973" s="176" t="s">
        <v>471</v>
      </c>
    </row>
    <row r="974" spans="2:6">
      <c r="B974" s="226"/>
      <c r="C974" s="397"/>
      <c r="D974" s="403"/>
      <c r="E974" s="186" t="s">
        <v>1230</v>
      </c>
      <c r="F974" s="176" t="s">
        <v>471</v>
      </c>
    </row>
    <row r="975" spans="2:6">
      <c r="B975" s="226"/>
      <c r="C975" s="397"/>
      <c r="D975" s="403"/>
      <c r="E975" s="186" t="s">
        <v>1231</v>
      </c>
      <c r="F975" s="176" t="s">
        <v>471</v>
      </c>
    </row>
    <row r="976" spans="2:6">
      <c r="B976" s="226"/>
      <c r="C976" s="397"/>
      <c r="D976" s="403"/>
      <c r="E976" s="186" t="s">
        <v>1232</v>
      </c>
      <c r="F976" s="176" t="s">
        <v>471</v>
      </c>
    </row>
    <row r="977" spans="2:6">
      <c r="B977" s="226"/>
      <c r="C977" s="397"/>
      <c r="D977" s="403">
        <v>322</v>
      </c>
      <c r="E977" s="178" t="s">
        <v>1233</v>
      </c>
      <c r="F977" s="176" t="s">
        <v>471</v>
      </c>
    </row>
    <row r="978" spans="2:6">
      <c r="B978" s="226"/>
      <c r="C978" s="397"/>
      <c r="D978" s="403"/>
      <c r="E978" s="186" t="s">
        <v>1234</v>
      </c>
      <c r="F978" s="176" t="s">
        <v>471</v>
      </c>
    </row>
    <row r="979" spans="2:6">
      <c r="B979" s="226"/>
      <c r="C979" s="397"/>
      <c r="D979" s="403"/>
      <c r="E979" s="186" t="s">
        <v>1235</v>
      </c>
      <c r="F979" s="176" t="s">
        <v>471</v>
      </c>
    </row>
    <row r="980" spans="2:6">
      <c r="B980" s="226"/>
      <c r="C980" s="397"/>
      <c r="D980" s="403"/>
      <c r="E980" s="186" t="s">
        <v>1236</v>
      </c>
      <c r="F980" s="176" t="s">
        <v>471</v>
      </c>
    </row>
    <row r="981" spans="2:6">
      <c r="B981" s="226"/>
      <c r="C981" s="397"/>
      <c r="D981" s="403"/>
      <c r="E981" s="186" t="s">
        <v>1237</v>
      </c>
      <c r="F981" s="176" t="s">
        <v>471</v>
      </c>
    </row>
    <row r="982" spans="2:6">
      <c r="B982" s="226"/>
      <c r="C982" s="397"/>
      <c r="D982" s="403"/>
      <c r="E982" s="186" t="s">
        <v>1238</v>
      </c>
      <c r="F982" s="176" t="s">
        <v>471</v>
      </c>
    </row>
    <row r="983" spans="2:6">
      <c r="B983" s="226"/>
      <c r="C983" s="397"/>
      <c r="D983" s="403">
        <v>323</v>
      </c>
      <c r="E983" s="178" t="s">
        <v>1239</v>
      </c>
      <c r="F983" s="176" t="s">
        <v>471</v>
      </c>
    </row>
    <row r="984" spans="2:6">
      <c r="B984" s="226"/>
      <c r="C984" s="397"/>
      <c r="D984" s="403"/>
      <c r="E984" s="186" t="s">
        <v>1240</v>
      </c>
      <c r="F984" s="176" t="s">
        <v>471</v>
      </c>
    </row>
    <row r="985" spans="2:6">
      <c r="B985" s="226"/>
      <c r="C985" s="397"/>
      <c r="D985" s="403">
        <v>324</v>
      </c>
      <c r="E985" s="178" t="s">
        <v>1241</v>
      </c>
      <c r="F985" s="176" t="s">
        <v>471</v>
      </c>
    </row>
    <row r="986" spans="2:6">
      <c r="B986" s="226"/>
      <c r="C986" s="397"/>
      <c r="D986" s="403"/>
      <c r="E986" s="186" t="s">
        <v>1242</v>
      </c>
      <c r="F986" s="176" t="s">
        <v>471</v>
      </c>
    </row>
    <row r="987" spans="2:6">
      <c r="B987" s="226"/>
      <c r="C987" s="397"/>
      <c r="D987" s="403"/>
      <c r="E987" s="186" t="s">
        <v>1243</v>
      </c>
      <c r="F987" s="176" t="s">
        <v>471</v>
      </c>
    </row>
    <row r="988" spans="2:6">
      <c r="B988" s="226"/>
      <c r="C988" s="397"/>
      <c r="D988" s="403">
        <v>325</v>
      </c>
      <c r="E988" s="178" t="s">
        <v>1244</v>
      </c>
      <c r="F988" s="176" t="s">
        <v>471</v>
      </c>
    </row>
    <row r="989" spans="2:6">
      <c r="B989" s="226"/>
      <c r="C989" s="397"/>
      <c r="D989" s="403"/>
      <c r="E989" s="186" t="s">
        <v>1245</v>
      </c>
      <c r="F989" s="176" t="s">
        <v>471</v>
      </c>
    </row>
    <row r="990" spans="2:6">
      <c r="B990" s="226"/>
      <c r="C990" s="397"/>
      <c r="D990" s="403"/>
      <c r="E990" s="186" t="s">
        <v>1246</v>
      </c>
      <c r="F990" s="176" t="s">
        <v>471</v>
      </c>
    </row>
    <row r="991" spans="2:6">
      <c r="B991" s="226"/>
      <c r="C991" s="397"/>
      <c r="D991" s="403"/>
      <c r="E991" s="186" t="s">
        <v>1247</v>
      </c>
      <c r="F991" s="176" t="s">
        <v>471</v>
      </c>
    </row>
    <row r="992" spans="2:6">
      <c r="B992" s="226"/>
      <c r="C992" s="397"/>
      <c r="D992" s="403">
        <v>326</v>
      </c>
      <c r="E992" s="178" t="s">
        <v>1248</v>
      </c>
      <c r="F992" s="176" t="s">
        <v>471</v>
      </c>
    </row>
    <row r="993" spans="2:6">
      <c r="B993" s="226"/>
      <c r="C993" s="397"/>
      <c r="D993" s="403"/>
      <c r="E993" s="186" t="s">
        <v>1249</v>
      </c>
      <c r="F993" s="176" t="s">
        <v>471</v>
      </c>
    </row>
    <row r="994" spans="2:6">
      <c r="B994" s="226"/>
      <c r="C994" s="397"/>
      <c r="D994" s="403"/>
      <c r="E994" s="186" t="s">
        <v>1250</v>
      </c>
      <c r="F994" s="176" t="s">
        <v>471</v>
      </c>
    </row>
    <row r="995" spans="2:6">
      <c r="B995" s="226"/>
      <c r="C995" s="397"/>
      <c r="D995" s="403"/>
      <c r="E995" s="186" t="s">
        <v>1251</v>
      </c>
      <c r="F995" s="176" t="s">
        <v>471</v>
      </c>
    </row>
    <row r="996" spans="2:6">
      <c r="B996" s="226"/>
      <c r="C996" s="397"/>
      <c r="D996" s="403">
        <v>327</v>
      </c>
      <c r="E996" s="178" t="s">
        <v>1252</v>
      </c>
      <c r="F996" s="176" t="s">
        <v>471</v>
      </c>
    </row>
    <row r="997" spans="2:6">
      <c r="B997" s="226"/>
      <c r="C997" s="397"/>
      <c r="D997" s="403"/>
      <c r="E997" s="186" t="s">
        <v>1253</v>
      </c>
      <c r="F997" s="176" t="s">
        <v>471</v>
      </c>
    </row>
    <row r="998" spans="2:6">
      <c r="B998" s="226"/>
      <c r="C998" s="397"/>
      <c r="D998" s="403">
        <v>328</v>
      </c>
      <c r="E998" s="178" t="s">
        <v>1254</v>
      </c>
      <c r="F998" s="176" t="s">
        <v>471</v>
      </c>
    </row>
    <row r="999" spans="2:6">
      <c r="B999" s="226"/>
      <c r="C999" s="397"/>
      <c r="D999" s="403"/>
      <c r="E999" s="186" t="s">
        <v>1255</v>
      </c>
      <c r="F999" s="176" t="s">
        <v>471</v>
      </c>
    </row>
    <row r="1000" spans="2:6">
      <c r="B1000" s="226"/>
      <c r="C1000" s="397"/>
      <c r="D1000" s="403"/>
      <c r="E1000" s="186" t="s">
        <v>1256</v>
      </c>
      <c r="F1000" s="176" t="s">
        <v>471</v>
      </c>
    </row>
    <row r="1001" spans="2:6">
      <c r="B1001" s="226"/>
      <c r="C1001" s="397"/>
      <c r="D1001" s="403"/>
      <c r="E1001" s="186" t="s">
        <v>1257</v>
      </c>
      <c r="F1001" s="176" t="s">
        <v>471</v>
      </c>
    </row>
    <row r="1002" spans="2:6">
      <c r="B1002" s="226"/>
      <c r="C1002" s="397"/>
      <c r="D1002" s="403"/>
      <c r="E1002" s="186" t="s">
        <v>1258</v>
      </c>
      <c r="F1002" s="176" t="s">
        <v>471</v>
      </c>
    </row>
    <row r="1003" spans="2:6">
      <c r="B1003" s="226"/>
      <c r="C1003" s="397"/>
      <c r="D1003" s="403"/>
      <c r="E1003" s="186" t="s">
        <v>1259</v>
      </c>
      <c r="F1003" s="176" t="s">
        <v>471</v>
      </c>
    </row>
    <row r="1004" spans="2:6">
      <c r="B1004" s="226"/>
      <c r="C1004" s="397"/>
      <c r="D1004" s="403"/>
      <c r="E1004" s="186" t="s">
        <v>1260</v>
      </c>
      <c r="F1004" s="176" t="s">
        <v>471</v>
      </c>
    </row>
    <row r="1005" spans="2:6">
      <c r="B1005" s="226"/>
      <c r="C1005" s="397"/>
      <c r="D1005" s="403">
        <v>329</v>
      </c>
      <c r="E1005" s="178" t="s">
        <v>1261</v>
      </c>
      <c r="F1005" s="176" t="s">
        <v>471</v>
      </c>
    </row>
    <row r="1006" spans="2:6">
      <c r="B1006" s="226"/>
      <c r="C1006" s="397"/>
      <c r="D1006" s="403"/>
      <c r="E1006" s="186" t="s">
        <v>1262</v>
      </c>
      <c r="F1006" s="176" t="s">
        <v>471</v>
      </c>
    </row>
    <row r="1007" spans="2:6">
      <c r="B1007" s="226"/>
      <c r="C1007" s="397"/>
      <c r="D1007" s="403"/>
      <c r="E1007" s="186" t="s">
        <v>1263</v>
      </c>
      <c r="F1007" s="176" t="s">
        <v>471</v>
      </c>
    </row>
    <row r="1008" spans="2:6">
      <c r="B1008" s="226"/>
      <c r="C1008" s="397"/>
      <c r="D1008" s="403"/>
      <c r="E1008" s="186" t="s">
        <v>1264</v>
      </c>
      <c r="F1008" s="176" t="s">
        <v>471</v>
      </c>
    </row>
    <row r="1009" spans="1:6">
      <c r="B1009" s="226"/>
      <c r="C1009" s="397"/>
      <c r="D1009" s="403"/>
      <c r="E1009" s="186" t="s">
        <v>1265</v>
      </c>
      <c r="F1009" s="176" t="s">
        <v>471</v>
      </c>
    </row>
    <row r="1010" spans="1:6">
      <c r="B1010" s="226"/>
      <c r="C1010" s="397"/>
      <c r="D1010" s="403"/>
      <c r="E1010" s="186" t="s">
        <v>1266</v>
      </c>
      <c r="F1010" s="176" t="s">
        <v>471</v>
      </c>
    </row>
    <row r="1011" spans="1:6">
      <c r="B1011" s="226"/>
      <c r="C1011" s="397"/>
      <c r="D1011" s="403"/>
      <c r="E1011" s="186" t="s">
        <v>1267</v>
      </c>
      <c r="F1011" s="176" t="s">
        <v>471</v>
      </c>
    </row>
    <row r="1012" spans="1:6">
      <c r="B1012" s="226"/>
      <c r="C1012" s="397"/>
      <c r="D1012" s="403"/>
      <c r="E1012" s="186" t="s">
        <v>1268</v>
      </c>
      <c r="F1012" s="176" t="s">
        <v>471</v>
      </c>
    </row>
    <row r="1013" spans="1:6">
      <c r="B1013" s="226"/>
      <c r="C1013" s="397"/>
      <c r="D1013" s="403"/>
      <c r="E1013" s="186" t="s">
        <v>1269</v>
      </c>
      <c r="F1013" s="176" t="s">
        <v>471</v>
      </c>
    </row>
    <row r="1014" spans="1:6">
      <c r="D1014" s="403"/>
      <c r="E1014" s="178"/>
      <c r="F1014" s="176"/>
    </row>
    <row r="1015" spans="1:6">
      <c r="D1015" s="403"/>
      <c r="E1015" s="178"/>
      <c r="F1015" s="176"/>
    </row>
    <row r="1016" spans="1:6" ht="17.25" thickBot="1">
      <c r="A1016" s="177" t="s">
        <v>1270</v>
      </c>
      <c r="D1016" s="403"/>
      <c r="E1016" s="178"/>
      <c r="F1016" s="176" t="s">
        <v>207</v>
      </c>
    </row>
    <row r="1017" spans="1:6">
      <c r="B1017" s="229" t="s">
        <v>269</v>
      </c>
      <c r="C1017" s="394"/>
      <c r="D1017" s="404"/>
      <c r="E1017" s="179"/>
      <c r="F1017" s="176"/>
    </row>
    <row r="1018" spans="1:6">
      <c r="B1018" s="223" t="s">
        <v>270</v>
      </c>
      <c r="C1018" s="389">
        <v>33</v>
      </c>
      <c r="D1018" s="405"/>
      <c r="E1018" s="180" t="s">
        <v>1271</v>
      </c>
      <c r="F1018" s="176" t="s">
        <v>207</v>
      </c>
    </row>
    <row r="1019" spans="1:6">
      <c r="B1019" s="224"/>
      <c r="C1019" s="390"/>
      <c r="D1019" s="388">
        <v>330</v>
      </c>
      <c r="E1019" s="181" t="s">
        <v>1272</v>
      </c>
      <c r="F1019" s="176" t="s">
        <v>207</v>
      </c>
    </row>
    <row r="1020" spans="1:6">
      <c r="B1020" s="224"/>
      <c r="C1020" s="390"/>
      <c r="D1020" s="388"/>
      <c r="E1020" s="182" t="s">
        <v>1273</v>
      </c>
      <c r="F1020" s="176" t="s">
        <v>207</v>
      </c>
    </row>
    <row r="1021" spans="1:6">
      <c r="B1021" s="224"/>
      <c r="C1021" s="390"/>
      <c r="D1021" s="388"/>
      <c r="E1021" s="182" t="s">
        <v>1274</v>
      </c>
      <c r="F1021" s="176" t="s">
        <v>207</v>
      </c>
    </row>
    <row r="1022" spans="1:6">
      <c r="B1022" s="224"/>
      <c r="C1022" s="390"/>
      <c r="D1022" s="388">
        <v>331</v>
      </c>
      <c r="E1022" s="181" t="s">
        <v>1271</v>
      </c>
      <c r="F1022" s="176" t="s">
        <v>207</v>
      </c>
    </row>
    <row r="1023" spans="1:6">
      <c r="B1023" s="224"/>
      <c r="C1023" s="390"/>
      <c r="D1023" s="388"/>
      <c r="E1023" s="182" t="s">
        <v>1275</v>
      </c>
      <c r="F1023" s="176" t="s">
        <v>207</v>
      </c>
    </row>
    <row r="1024" spans="1:6">
      <c r="B1024" s="224"/>
      <c r="C1024" s="390"/>
      <c r="D1024" s="388"/>
      <c r="E1024" s="182" t="s">
        <v>1276</v>
      </c>
      <c r="F1024" s="176" t="s">
        <v>207</v>
      </c>
    </row>
    <row r="1025" spans="2:6">
      <c r="B1025" s="223" t="s">
        <v>270</v>
      </c>
      <c r="C1025" s="389">
        <v>34</v>
      </c>
      <c r="D1025" s="405"/>
      <c r="E1025" s="180" t="s">
        <v>1277</v>
      </c>
      <c r="F1025" s="176" t="s">
        <v>207</v>
      </c>
    </row>
    <row r="1026" spans="2:6">
      <c r="B1026" s="224"/>
      <c r="C1026" s="390"/>
      <c r="D1026" s="388">
        <v>340</v>
      </c>
      <c r="E1026" s="181" t="s">
        <v>1278</v>
      </c>
      <c r="F1026" s="176" t="s">
        <v>207</v>
      </c>
    </row>
    <row r="1027" spans="2:6">
      <c r="B1027" s="224"/>
      <c r="C1027" s="390"/>
      <c r="D1027" s="388"/>
      <c r="E1027" s="182" t="s">
        <v>1279</v>
      </c>
      <c r="F1027" s="176" t="s">
        <v>207</v>
      </c>
    </row>
    <row r="1028" spans="2:6">
      <c r="B1028" s="224"/>
      <c r="C1028" s="390"/>
      <c r="D1028" s="388"/>
      <c r="E1028" s="182" t="s">
        <v>1280</v>
      </c>
      <c r="F1028" s="176" t="s">
        <v>207</v>
      </c>
    </row>
    <row r="1029" spans="2:6">
      <c r="B1029" s="224"/>
      <c r="C1029" s="390"/>
      <c r="D1029" s="388">
        <v>341</v>
      </c>
      <c r="E1029" s="181" t="s">
        <v>1277</v>
      </c>
      <c r="F1029" s="176" t="s">
        <v>207</v>
      </c>
    </row>
    <row r="1030" spans="2:6">
      <c r="B1030" s="224"/>
      <c r="C1030" s="390"/>
      <c r="D1030" s="388"/>
      <c r="E1030" s="182" t="s">
        <v>1281</v>
      </c>
      <c r="F1030" s="176" t="s">
        <v>207</v>
      </c>
    </row>
    <row r="1031" spans="2:6">
      <c r="B1031" s="224"/>
      <c r="C1031" s="390"/>
      <c r="D1031" s="388"/>
      <c r="E1031" s="182" t="s">
        <v>1282</v>
      </c>
      <c r="F1031" s="176" t="s">
        <v>207</v>
      </c>
    </row>
    <row r="1032" spans="2:6">
      <c r="B1032" s="223" t="s">
        <v>270</v>
      </c>
      <c r="C1032" s="389">
        <v>35</v>
      </c>
      <c r="D1032" s="405"/>
      <c r="E1032" s="180" t="s">
        <v>1283</v>
      </c>
      <c r="F1032" s="176" t="s">
        <v>207</v>
      </c>
    </row>
    <row r="1033" spans="2:6">
      <c r="B1033" s="224"/>
      <c r="C1033" s="390"/>
      <c r="D1033" s="388">
        <v>350</v>
      </c>
      <c r="E1033" s="181" t="s">
        <v>1284</v>
      </c>
      <c r="F1033" s="176" t="s">
        <v>207</v>
      </c>
    </row>
    <row r="1034" spans="2:6">
      <c r="B1034" s="224"/>
      <c r="C1034" s="390"/>
      <c r="D1034" s="388"/>
      <c r="E1034" s="182" t="s">
        <v>1285</v>
      </c>
      <c r="F1034" s="176" t="s">
        <v>207</v>
      </c>
    </row>
    <row r="1035" spans="2:6">
      <c r="B1035" s="224"/>
      <c r="C1035" s="390"/>
      <c r="D1035" s="388"/>
      <c r="E1035" s="182" t="s">
        <v>1286</v>
      </c>
      <c r="F1035" s="176" t="s">
        <v>207</v>
      </c>
    </row>
    <row r="1036" spans="2:6">
      <c r="B1036" s="224"/>
      <c r="C1036" s="390"/>
      <c r="D1036" s="388">
        <v>351</v>
      </c>
      <c r="E1036" s="181" t="s">
        <v>1283</v>
      </c>
      <c r="F1036" s="176" t="s">
        <v>207</v>
      </c>
    </row>
    <row r="1037" spans="2:6">
      <c r="B1037" s="224"/>
      <c r="C1037" s="390"/>
      <c r="D1037" s="388"/>
      <c r="E1037" s="182" t="s">
        <v>1287</v>
      </c>
      <c r="F1037" s="176" t="s">
        <v>207</v>
      </c>
    </row>
    <row r="1038" spans="2:6">
      <c r="B1038" s="223" t="s">
        <v>270</v>
      </c>
      <c r="C1038" s="389">
        <v>36</v>
      </c>
      <c r="D1038" s="405"/>
      <c r="E1038" s="180" t="s">
        <v>1288</v>
      </c>
      <c r="F1038" s="176" t="s">
        <v>207</v>
      </c>
    </row>
    <row r="1039" spans="2:6">
      <c r="B1039" s="224"/>
      <c r="C1039" s="390"/>
      <c r="D1039" s="388">
        <v>360</v>
      </c>
      <c r="E1039" s="181" t="s">
        <v>1289</v>
      </c>
      <c r="F1039" s="176" t="s">
        <v>207</v>
      </c>
    </row>
    <row r="1040" spans="2:6">
      <c r="B1040" s="224"/>
      <c r="C1040" s="390"/>
      <c r="D1040" s="388"/>
      <c r="E1040" s="182" t="s">
        <v>1290</v>
      </c>
      <c r="F1040" s="176" t="s">
        <v>207</v>
      </c>
    </row>
    <row r="1041" spans="1:6">
      <c r="B1041" s="224"/>
      <c r="C1041" s="390"/>
      <c r="D1041" s="388"/>
      <c r="E1041" s="182" t="s">
        <v>1291</v>
      </c>
      <c r="F1041" s="176" t="s">
        <v>207</v>
      </c>
    </row>
    <row r="1042" spans="1:6">
      <c r="B1042" s="224"/>
      <c r="C1042" s="390"/>
      <c r="D1042" s="388">
        <v>361</v>
      </c>
      <c r="E1042" s="181" t="s">
        <v>1292</v>
      </c>
      <c r="F1042" s="176" t="s">
        <v>207</v>
      </c>
    </row>
    <row r="1043" spans="1:6">
      <c r="B1043" s="224"/>
      <c r="C1043" s="390"/>
      <c r="D1043" s="388"/>
      <c r="E1043" s="182" t="s">
        <v>1293</v>
      </c>
      <c r="F1043" s="176" t="s">
        <v>207</v>
      </c>
    </row>
    <row r="1044" spans="1:6">
      <c r="B1044" s="224"/>
      <c r="C1044" s="390"/>
      <c r="D1044" s="388">
        <v>362</v>
      </c>
      <c r="E1044" s="181" t="s">
        <v>1294</v>
      </c>
      <c r="F1044" s="176" t="s">
        <v>207</v>
      </c>
    </row>
    <row r="1045" spans="1:6">
      <c r="B1045" s="224"/>
      <c r="C1045" s="390"/>
      <c r="D1045" s="388"/>
      <c r="E1045" s="182" t="s">
        <v>1295</v>
      </c>
      <c r="F1045" s="176" t="s">
        <v>207</v>
      </c>
    </row>
    <row r="1046" spans="1:6">
      <c r="B1046" s="224"/>
      <c r="C1046" s="390"/>
      <c r="D1046" s="388">
        <v>363</v>
      </c>
      <c r="E1046" s="181" t="s">
        <v>1296</v>
      </c>
      <c r="F1046" s="176" t="s">
        <v>207</v>
      </c>
    </row>
    <row r="1047" spans="1:6">
      <c r="B1047" s="224"/>
      <c r="C1047" s="390"/>
      <c r="D1047" s="388"/>
      <c r="E1047" s="182" t="s">
        <v>1297</v>
      </c>
      <c r="F1047" s="176" t="s">
        <v>207</v>
      </c>
    </row>
    <row r="1048" spans="1:6">
      <c r="B1048" s="224"/>
      <c r="C1048" s="390"/>
      <c r="D1048" s="388"/>
      <c r="E1048" s="182" t="s">
        <v>1298</v>
      </c>
      <c r="F1048" s="176" t="s">
        <v>207</v>
      </c>
    </row>
    <row r="1049" spans="1:6">
      <c r="B1049" s="230"/>
      <c r="C1049" s="395"/>
      <c r="D1049" s="406"/>
      <c r="E1049" s="178"/>
      <c r="F1049" s="176"/>
    </row>
    <row r="1050" spans="1:6">
      <c r="B1050" s="230"/>
      <c r="C1050" s="395"/>
      <c r="D1050" s="406"/>
      <c r="E1050" s="178"/>
      <c r="F1050" s="176"/>
    </row>
    <row r="1051" spans="1:6" ht="17.25" thickBot="1">
      <c r="A1051" s="184" t="s">
        <v>1299</v>
      </c>
      <c r="D1051" s="403"/>
      <c r="E1051" s="178"/>
      <c r="F1051" s="176" t="s">
        <v>471</v>
      </c>
    </row>
    <row r="1052" spans="1:6">
      <c r="B1052" s="229" t="s">
        <v>1300</v>
      </c>
      <c r="C1052" s="394"/>
      <c r="D1052" s="404"/>
      <c r="E1052" s="179"/>
      <c r="F1052" s="176"/>
    </row>
    <row r="1053" spans="1:6">
      <c r="B1053" s="225" t="s">
        <v>270</v>
      </c>
      <c r="C1053" s="396">
        <v>37</v>
      </c>
      <c r="D1053" s="408"/>
      <c r="E1053" s="185" t="s">
        <v>1301</v>
      </c>
      <c r="F1053" s="176" t="s">
        <v>471</v>
      </c>
    </row>
    <row r="1054" spans="1:6">
      <c r="D1054" s="403">
        <v>370</v>
      </c>
      <c r="E1054" s="178" t="s">
        <v>1302</v>
      </c>
      <c r="F1054" s="176" t="s">
        <v>471</v>
      </c>
    </row>
    <row r="1055" spans="1:6">
      <c r="D1055" s="403"/>
      <c r="E1055" s="186" t="s">
        <v>1303</v>
      </c>
      <c r="F1055" s="176" t="s">
        <v>471</v>
      </c>
    </row>
    <row r="1056" spans="1:6">
      <c r="D1056" s="403"/>
      <c r="E1056" s="186" t="s">
        <v>1304</v>
      </c>
      <c r="F1056" s="176" t="s">
        <v>471</v>
      </c>
    </row>
    <row r="1057" spans="2:6">
      <c r="D1057" s="403">
        <v>371</v>
      </c>
      <c r="E1057" s="178" t="s">
        <v>1305</v>
      </c>
      <c r="F1057" s="176" t="s">
        <v>471</v>
      </c>
    </row>
    <row r="1058" spans="2:6">
      <c r="D1058" s="403"/>
      <c r="E1058" s="186" t="s">
        <v>1306</v>
      </c>
      <c r="F1058" s="176" t="s">
        <v>471</v>
      </c>
    </row>
    <row r="1059" spans="2:6">
      <c r="D1059" s="403"/>
      <c r="E1059" s="186" t="s">
        <v>1307</v>
      </c>
      <c r="F1059" s="176" t="s">
        <v>471</v>
      </c>
    </row>
    <row r="1060" spans="2:6">
      <c r="D1060" s="403"/>
      <c r="E1060" s="186" t="s">
        <v>1308</v>
      </c>
      <c r="F1060" s="176" t="s">
        <v>471</v>
      </c>
    </row>
    <row r="1061" spans="2:6">
      <c r="D1061" s="403"/>
      <c r="E1061" s="186" t="s">
        <v>1309</v>
      </c>
      <c r="F1061" s="176" t="s">
        <v>471</v>
      </c>
    </row>
    <row r="1062" spans="2:6">
      <c r="D1062" s="403">
        <v>372</v>
      </c>
      <c r="E1062" s="178" t="s">
        <v>1310</v>
      </c>
      <c r="F1062" s="176" t="s">
        <v>471</v>
      </c>
    </row>
    <row r="1063" spans="2:6">
      <c r="D1063" s="403"/>
      <c r="E1063" s="186" t="s">
        <v>1311</v>
      </c>
      <c r="F1063" s="176" t="s">
        <v>471</v>
      </c>
    </row>
    <row r="1064" spans="2:6">
      <c r="D1064" s="403">
        <v>373</v>
      </c>
      <c r="E1064" s="178" t="s">
        <v>1312</v>
      </c>
      <c r="F1064" s="176" t="s">
        <v>471</v>
      </c>
    </row>
    <row r="1065" spans="2:6">
      <c r="D1065" s="403"/>
      <c r="E1065" s="186" t="s">
        <v>1313</v>
      </c>
      <c r="F1065" s="176" t="s">
        <v>471</v>
      </c>
    </row>
    <row r="1066" spans="2:6">
      <c r="B1066" s="225" t="s">
        <v>270</v>
      </c>
      <c r="C1066" s="396">
        <v>38</v>
      </c>
      <c r="D1066" s="408"/>
      <c r="E1066" s="185" t="s">
        <v>1314</v>
      </c>
      <c r="F1066" s="176" t="s">
        <v>471</v>
      </c>
    </row>
    <row r="1067" spans="2:6">
      <c r="D1067" s="403">
        <v>380</v>
      </c>
      <c r="E1067" s="178" t="s">
        <v>1315</v>
      </c>
      <c r="F1067" s="176" t="s">
        <v>471</v>
      </c>
    </row>
    <row r="1068" spans="2:6">
      <c r="D1068" s="403"/>
      <c r="E1068" s="186" t="s">
        <v>1316</v>
      </c>
      <c r="F1068" s="176" t="s">
        <v>471</v>
      </c>
    </row>
    <row r="1069" spans="2:6">
      <c r="D1069" s="403"/>
      <c r="E1069" s="186" t="s">
        <v>1317</v>
      </c>
      <c r="F1069" s="176" t="s">
        <v>471</v>
      </c>
    </row>
    <row r="1070" spans="2:6">
      <c r="D1070" s="403">
        <v>381</v>
      </c>
      <c r="E1070" s="178" t="s">
        <v>1318</v>
      </c>
      <c r="F1070" s="176" t="s">
        <v>471</v>
      </c>
    </row>
    <row r="1071" spans="2:6">
      <c r="D1071" s="403"/>
      <c r="E1071" s="186" t="s">
        <v>1319</v>
      </c>
      <c r="F1071" s="176" t="s">
        <v>471</v>
      </c>
    </row>
    <row r="1072" spans="2:6">
      <c r="D1072" s="403">
        <v>382</v>
      </c>
      <c r="E1072" s="178" t="s">
        <v>1320</v>
      </c>
      <c r="F1072" s="176" t="s">
        <v>471</v>
      </c>
    </row>
    <row r="1073" spans="2:6">
      <c r="D1073" s="403"/>
      <c r="E1073" s="186" t="s">
        <v>1321</v>
      </c>
      <c r="F1073" s="176" t="s">
        <v>471</v>
      </c>
    </row>
    <row r="1074" spans="2:6">
      <c r="D1074" s="403"/>
      <c r="E1074" s="186" t="s">
        <v>1322</v>
      </c>
      <c r="F1074" s="176" t="s">
        <v>471</v>
      </c>
    </row>
    <row r="1075" spans="2:6">
      <c r="D1075" s="403"/>
      <c r="E1075" s="186" t="s">
        <v>1323</v>
      </c>
      <c r="F1075" s="176" t="s">
        <v>471</v>
      </c>
    </row>
    <row r="1076" spans="2:6">
      <c r="D1076" s="403"/>
      <c r="E1076" s="186" t="s">
        <v>1324</v>
      </c>
      <c r="F1076" s="176" t="s">
        <v>471</v>
      </c>
    </row>
    <row r="1077" spans="2:6">
      <c r="D1077" s="403">
        <v>383</v>
      </c>
      <c r="E1077" s="178" t="s">
        <v>1325</v>
      </c>
      <c r="F1077" s="176" t="s">
        <v>471</v>
      </c>
    </row>
    <row r="1078" spans="2:6">
      <c r="D1078" s="403"/>
      <c r="E1078" s="186" t="s">
        <v>1326</v>
      </c>
      <c r="F1078" s="176" t="s">
        <v>471</v>
      </c>
    </row>
    <row r="1079" spans="2:6">
      <c r="D1079" s="403"/>
      <c r="E1079" s="186" t="s">
        <v>1327</v>
      </c>
      <c r="F1079" s="176" t="s">
        <v>471</v>
      </c>
    </row>
    <row r="1080" spans="2:6">
      <c r="B1080" s="225" t="s">
        <v>270</v>
      </c>
      <c r="C1080" s="396">
        <v>39</v>
      </c>
      <c r="D1080" s="408"/>
      <c r="E1080" s="185" t="s">
        <v>1328</v>
      </c>
      <c r="F1080" s="176" t="s">
        <v>471</v>
      </c>
    </row>
    <row r="1081" spans="2:6">
      <c r="D1081" s="403">
        <v>390</v>
      </c>
      <c r="E1081" s="178" t="s">
        <v>1329</v>
      </c>
      <c r="F1081" s="176" t="s">
        <v>471</v>
      </c>
    </row>
    <row r="1082" spans="2:6">
      <c r="D1082" s="403"/>
      <c r="E1082" s="186" t="s">
        <v>1330</v>
      </c>
      <c r="F1082" s="176" t="s">
        <v>471</v>
      </c>
    </row>
    <row r="1083" spans="2:6">
      <c r="D1083" s="403"/>
      <c r="E1083" s="186" t="s">
        <v>1331</v>
      </c>
      <c r="F1083" s="176" t="s">
        <v>471</v>
      </c>
    </row>
    <row r="1084" spans="2:6">
      <c r="D1084" s="403">
        <v>391</v>
      </c>
      <c r="E1084" s="178" t="s">
        <v>1332</v>
      </c>
      <c r="F1084" s="176" t="s">
        <v>471</v>
      </c>
    </row>
    <row r="1085" spans="2:6">
      <c r="D1085" s="403"/>
      <c r="E1085" s="186" t="s">
        <v>1333</v>
      </c>
      <c r="F1085" s="176" t="s">
        <v>471</v>
      </c>
    </row>
    <row r="1086" spans="2:6">
      <c r="D1086" s="403"/>
      <c r="E1086" s="186" t="s">
        <v>1334</v>
      </c>
      <c r="F1086" s="176" t="s">
        <v>471</v>
      </c>
    </row>
    <row r="1087" spans="2:6">
      <c r="D1087" s="403"/>
      <c r="E1087" s="186" t="s">
        <v>1335</v>
      </c>
      <c r="F1087" s="176" t="s">
        <v>471</v>
      </c>
    </row>
    <row r="1088" spans="2:6">
      <c r="D1088" s="403"/>
      <c r="E1088" s="186" t="s">
        <v>1336</v>
      </c>
      <c r="F1088" s="176" t="s">
        <v>471</v>
      </c>
    </row>
    <row r="1089" spans="2:6">
      <c r="D1089" s="403">
        <v>392</v>
      </c>
      <c r="E1089" s="178" t="s">
        <v>1337</v>
      </c>
      <c r="F1089" s="176" t="s">
        <v>471</v>
      </c>
    </row>
    <row r="1090" spans="2:6">
      <c r="D1090" s="403"/>
      <c r="E1090" s="186" t="s">
        <v>1338</v>
      </c>
      <c r="F1090" s="176" t="s">
        <v>471</v>
      </c>
    </row>
    <row r="1091" spans="2:6">
      <c r="D1091" s="403"/>
      <c r="E1091" s="186" t="s">
        <v>1339</v>
      </c>
      <c r="F1091" s="176" t="s">
        <v>471</v>
      </c>
    </row>
    <row r="1092" spans="2:6">
      <c r="D1092" s="403"/>
      <c r="E1092" s="186" t="s">
        <v>1340</v>
      </c>
      <c r="F1092" s="176" t="s">
        <v>471</v>
      </c>
    </row>
    <row r="1093" spans="2:6">
      <c r="D1093" s="403"/>
      <c r="E1093" s="186" t="s">
        <v>1341</v>
      </c>
      <c r="F1093" s="176" t="s">
        <v>471</v>
      </c>
    </row>
    <row r="1094" spans="2:6">
      <c r="B1094" s="225" t="s">
        <v>270</v>
      </c>
      <c r="C1094" s="396">
        <v>40</v>
      </c>
      <c r="D1094" s="408"/>
      <c r="E1094" s="185" t="s">
        <v>1342</v>
      </c>
      <c r="F1094" s="176" t="s">
        <v>471</v>
      </c>
    </row>
    <row r="1095" spans="2:6">
      <c r="D1095" s="403">
        <v>400</v>
      </c>
      <c r="E1095" s="178" t="s">
        <v>1343</v>
      </c>
      <c r="F1095" s="176" t="s">
        <v>471</v>
      </c>
    </row>
    <row r="1096" spans="2:6">
      <c r="D1096" s="403"/>
      <c r="E1096" s="186" t="s">
        <v>1344</v>
      </c>
      <c r="F1096" s="176" t="s">
        <v>471</v>
      </c>
    </row>
    <row r="1097" spans="2:6">
      <c r="D1097" s="403"/>
      <c r="E1097" s="186" t="s">
        <v>1345</v>
      </c>
      <c r="F1097" s="176" t="s">
        <v>471</v>
      </c>
    </row>
    <row r="1098" spans="2:6">
      <c r="D1098" s="403">
        <v>401</v>
      </c>
      <c r="E1098" s="178" t="s">
        <v>1342</v>
      </c>
      <c r="F1098" s="176" t="s">
        <v>471</v>
      </c>
    </row>
    <row r="1099" spans="2:6">
      <c r="D1099" s="403"/>
      <c r="E1099" s="186" t="s">
        <v>1346</v>
      </c>
      <c r="F1099" s="176" t="s">
        <v>471</v>
      </c>
    </row>
    <row r="1100" spans="2:6">
      <c r="D1100" s="403"/>
      <c r="E1100" s="186" t="s">
        <v>1347</v>
      </c>
      <c r="F1100" s="176" t="s">
        <v>471</v>
      </c>
    </row>
    <row r="1101" spans="2:6">
      <c r="D1101" s="403"/>
      <c r="E1101" s="186" t="s">
        <v>1348</v>
      </c>
      <c r="F1101" s="176" t="s">
        <v>471</v>
      </c>
    </row>
    <row r="1102" spans="2:6">
      <c r="B1102" s="225" t="s">
        <v>270</v>
      </c>
      <c r="C1102" s="396">
        <v>41</v>
      </c>
      <c r="D1102" s="408"/>
      <c r="E1102" s="185" t="s">
        <v>1349</v>
      </c>
      <c r="F1102" s="176" t="s">
        <v>471</v>
      </c>
    </row>
    <row r="1103" spans="2:6">
      <c r="D1103" s="403">
        <v>410</v>
      </c>
      <c r="E1103" s="178" t="s">
        <v>1350</v>
      </c>
      <c r="F1103" s="176" t="s">
        <v>471</v>
      </c>
    </row>
    <row r="1104" spans="2:6">
      <c r="D1104" s="403"/>
      <c r="E1104" s="186" t="s">
        <v>1351</v>
      </c>
      <c r="F1104" s="176" t="s">
        <v>471</v>
      </c>
    </row>
    <row r="1105" spans="4:6">
      <c r="D1105" s="403"/>
      <c r="E1105" s="186" t="s">
        <v>1352</v>
      </c>
      <c r="F1105" s="176" t="s">
        <v>471</v>
      </c>
    </row>
    <row r="1106" spans="4:6">
      <c r="D1106" s="403">
        <v>411</v>
      </c>
      <c r="E1106" s="178" t="s">
        <v>1353</v>
      </c>
      <c r="F1106" s="176" t="s">
        <v>471</v>
      </c>
    </row>
    <row r="1107" spans="4:6">
      <c r="D1107" s="403"/>
      <c r="E1107" s="186" t="s">
        <v>1354</v>
      </c>
      <c r="F1107" s="176" t="s">
        <v>471</v>
      </c>
    </row>
    <row r="1108" spans="4:6">
      <c r="D1108" s="403"/>
      <c r="E1108" s="186" t="s">
        <v>1355</v>
      </c>
      <c r="F1108" s="176" t="s">
        <v>471</v>
      </c>
    </row>
    <row r="1109" spans="4:6">
      <c r="D1109" s="403"/>
      <c r="E1109" s="186" t="s">
        <v>1356</v>
      </c>
      <c r="F1109" s="176" t="s">
        <v>471</v>
      </c>
    </row>
    <row r="1110" spans="4:6">
      <c r="D1110" s="403"/>
      <c r="E1110" s="186" t="s">
        <v>1357</v>
      </c>
      <c r="F1110" s="176" t="s">
        <v>471</v>
      </c>
    </row>
    <row r="1111" spans="4:6">
      <c r="D1111" s="403">
        <v>412</v>
      </c>
      <c r="E1111" s="178" t="s">
        <v>1358</v>
      </c>
      <c r="F1111" s="176" t="s">
        <v>471</v>
      </c>
    </row>
    <row r="1112" spans="4:6">
      <c r="D1112" s="403"/>
      <c r="E1112" s="186" t="s">
        <v>1359</v>
      </c>
      <c r="F1112" s="176" t="s">
        <v>471</v>
      </c>
    </row>
    <row r="1113" spans="4:6">
      <c r="D1113" s="403"/>
      <c r="E1113" s="186" t="s">
        <v>1360</v>
      </c>
      <c r="F1113" s="176" t="s">
        <v>471</v>
      </c>
    </row>
    <row r="1114" spans="4:6">
      <c r="D1114" s="403">
        <v>413</v>
      </c>
      <c r="E1114" s="178" t="s">
        <v>1361</v>
      </c>
      <c r="F1114" s="176" t="s">
        <v>471</v>
      </c>
    </row>
    <row r="1115" spans="4:6">
      <c r="D1115" s="403"/>
      <c r="E1115" s="186" t="s">
        <v>1362</v>
      </c>
      <c r="F1115" s="176" t="s">
        <v>471</v>
      </c>
    </row>
    <row r="1116" spans="4:6">
      <c r="D1116" s="403">
        <v>414</v>
      </c>
      <c r="E1116" s="178" t="s">
        <v>1363</v>
      </c>
      <c r="F1116" s="176" t="s">
        <v>471</v>
      </c>
    </row>
    <row r="1117" spans="4:6">
      <c r="D1117" s="403"/>
      <c r="E1117" s="186" t="s">
        <v>1364</v>
      </c>
      <c r="F1117" s="176" t="s">
        <v>471</v>
      </c>
    </row>
    <row r="1118" spans="4:6">
      <c r="D1118" s="403">
        <v>415</v>
      </c>
      <c r="E1118" s="178" t="s">
        <v>1365</v>
      </c>
      <c r="F1118" s="176" t="s">
        <v>471</v>
      </c>
    </row>
    <row r="1119" spans="4:6">
      <c r="D1119" s="403"/>
      <c r="E1119" s="186" t="s">
        <v>1366</v>
      </c>
      <c r="F1119" s="176" t="s">
        <v>471</v>
      </c>
    </row>
    <row r="1120" spans="4:6">
      <c r="D1120" s="403">
        <v>416</v>
      </c>
      <c r="E1120" s="178" t="s">
        <v>1367</v>
      </c>
      <c r="F1120" s="176" t="s">
        <v>471</v>
      </c>
    </row>
    <row r="1121" spans="1:6">
      <c r="D1121" s="403"/>
      <c r="E1121" s="186" t="s">
        <v>1368</v>
      </c>
      <c r="F1121" s="176" t="s">
        <v>471</v>
      </c>
    </row>
    <row r="1122" spans="1:6">
      <c r="D1122" s="403"/>
      <c r="E1122" s="186" t="s">
        <v>1369</v>
      </c>
      <c r="F1122" s="176" t="s">
        <v>471</v>
      </c>
    </row>
    <row r="1123" spans="1:6">
      <c r="D1123" s="403"/>
      <c r="E1123" s="178"/>
      <c r="F1123" s="176"/>
    </row>
    <row r="1124" spans="1:6">
      <c r="D1124" s="403"/>
      <c r="E1124" s="178"/>
      <c r="F1124" s="176"/>
    </row>
    <row r="1125" spans="1:6" ht="17.25" thickBot="1">
      <c r="A1125" s="184" t="s">
        <v>1370</v>
      </c>
      <c r="D1125" s="403"/>
      <c r="E1125" s="178"/>
      <c r="F1125" s="176" t="s">
        <v>1371</v>
      </c>
    </row>
    <row r="1126" spans="1:6">
      <c r="B1126" s="225" t="s">
        <v>270</v>
      </c>
      <c r="C1126" s="396">
        <v>42</v>
      </c>
      <c r="D1126" s="408"/>
      <c r="E1126" s="185" t="s">
        <v>1372</v>
      </c>
      <c r="F1126" s="176" t="s">
        <v>268</v>
      </c>
    </row>
    <row r="1127" spans="1:6">
      <c r="A1127" s="179"/>
      <c r="D1127" s="403"/>
      <c r="E1127" s="179" t="s">
        <v>1373</v>
      </c>
      <c r="F1127" s="176"/>
    </row>
    <row r="1128" spans="1:6">
      <c r="B1128" s="224"/>
      <c r="C1128" s="390"/>
      <c r="D1128" s="388">
        <v>420</v>
      </c>
      <c r="E1128" s="181" t="s">
        <v>1374</v>
      </c>
      <c r="F1128" s="176" t="s">
        <v>268</v>
      </c>
    </row>
    <row r="1129" spans="1:6">
      <c r="B1129" s="224"/>
      <c r="C1129" s="390"/>
      <c r="D1129" s="388"/>
      <c r="E1129" s="182" t="s">
        <v>1375</v>
      </c>
      <c r="F1129" s="176" t="s">
        <v>268</v>
      </c>
    </row>
    <row r="1130" spans="1:6">
      <c r="B1130" s="224"/>
      <c r="C1130" s="390"/>
      <c r="D1130" s="388"/>
      <c r="E1130" s="182" t="s">
        <v>1376</v>
      </c>
      <c r="F1130" s="176" t="s">
        <v>268</v>
      </c>
    </row>
    <row r="1131" spans="1:6">
      <c r="B1131" s="224"/>
      <c r="C1131" s="390"/>
      <c r="D1131" s="388">
        <v>421</v>
      </c>
      <c r="E1131" s="181" t="s">
        <v>1372</v>
      </c>
      <c r="F1131" s="176" t="s">
        <v>268</v>
      </c>
    </row>
    <row r="1132" spans="1:6">
      <c r="B1132" s="224"/>
      <c r="C1132" s="390"/>
      <c r="D1132" s="388"/>
      <c r="E1132" s="182" t="s">
        <v>1377</v>
      </c>
      <c r="F1132" s="176" t="s">
        <v>268</v>
      </c>
    </row>
    <row r="1133" spans="1:6">
      <c r="B1133" s="224"/>
      <c r="C1133" s="390"/>
      <c r="D1133" s="388"/>
      <c r="E1133" s="182" t="s">
        <v>1378</v>
      </c>
      <c r="F1133" s="176" t="s">
        <v>268</v>
      </c>
    </row>
    <row r="1134" spans="1:6">
      <c r="B1134" s="224"/>
      <c r="C1134" s="390"/>
      <c r="D1134" s="388"/>
      <c r="E1134" s="182" t="s">
        <v>1379</v>
      </c>
      <c r="F1134" s="176" t="s">
        <v>268</v>
      </c>
    </row>
    <row r="1135" spans="1:6">
      <c r="B1135" s="224"/>
      <c r="C1135" s="390"/>
      <c r="D1135" s="388"/>
      <c r="E1135" s="182" t="s">
        <v>1380</v>
      </c>
      <c r="F1135" s="176" t="s">
        <v>268</v>
      </c>
    </row>
    <row r="1136" spans="1:6">
      <c r="B1136" s="224"/>
      <c r="C1136" s="390"/>
      <c r="D1136" s="388"/>
      <c r="E1136" s="182" t="s">
        <v>1381</v>
      </c>
      <c r="F1136" s="176" t="s">
        <v>268</v>
      </c>
    </row>
    <row r="1137" spans="1:6">
      <c r="B1137" s="224"/>
      <c r="C1137" s="390"/>
      <c r="D1137" s="388"/>
      <c r="E1137" s="182" t="s">
        <v>1382</v>
      </c>
      <c r="F1137" s="176" t="s">
        <v>268</v>
      </c>
    </row>
    <row r="1138" spans="1:6">
      <c r="B1138" s="224"/>
      <c r="C1138" s="390"/>
      <c r="D1138" s="388"/>
      <c r="E1138" s="182" t="s">
        <v>1383</v>
      </c>
      <c r="F1138" s="176" t="s">
        <v>268</v>
      </c>
    </row>
    <row r="1139" spans="1:6">
      <c r="B1139" s="224"/>
      <c r="C1139" s="390"/>
      <c r="D1139" s="388"/>
      <c r="E1139" s="182" t="s">
        <v>1384</v>
      </c>
      <c r="F1139" s="176" t="s">
        <v>268</v>
      </c>
    </row>
    <row r="1140" spans="1:6">
      <c r="A1140" s="179"/>
      <c r="B1140" s="225" t="s">
        <v>270</v>
      </c>
      <c r="C1140" s="396">
        <v>43</v>
      </c>
      <c r="D1140" s="408"/>
      <c r="E1140" s="185" t="s">
        <v>1385</v>
      </c>
      <c r="F1140" s="176" t="s">
        <v>268</v>
      </c>
    </row>
    <row r="1141" spans="1:6">
      <c r="A1141" s="179"/>
      <c r="D1141" s="403"/>
      <c r="E1141" s="179" t="s">
        <v>1373</v>
      </c>
      <c r="F1141" s="176"/>
    </row>
    <row r="1142" spans="1:6">
      <c r="B1142" s="224"/>
      <c r="C1142" s="390"/>
      <c r="D1142" s="388">
        <v>430</v>
      </c>
      <c r="E1142" s="181" t="s">
        <v>1386</v>
      </c>
      <c r="F1142" s="176" t="s">
        <v>268</v>
      </c>
    </row>
    <row r="1143" spans="1:6">
      <c r="B1143" s="224"/>
      <c r="C1143" s="390"/>
      <c r="D1143" s="388"/>
      <c r="E1143" s="182" t="s">
        <v>1387</v>
      </c>
      <c r="F1143" s="176" t="s">
        <v>268</v>
      </c>
    </row>
    <row r="1144" spans="1:6">
      <c r="B1144" s="224"/>
      <c r="C1144" s="390"/>
      <c r="D1144" s="388"/>
      <c r="E1144" s="182" t="s">
        <v>1388</v>
      </c>
      <c r="F1144" s="176" t="s">
        <v>268</v>
      </c>
    </row>
    <row r="1145" spans="1:6">
      <c r="B1145" s="224"/>
      <c r="C1145" s="390"/>
      <c r="D1145" s="388">
        <v>431</v>
      </c>
      <c r="E1145" s="181" t="s">
        <v>1389</v>
      </c>
      <c r="F1145" s="176" t="s">
        <v>268</v>
      </c>
    </row>
    <row r="1146" spans="1:6">
      <c r="B1146" s="224"/>
      <c r="C1146" s="390"/>
      <c r="D1146" s="388"/>
      <c r="E1146" s="182" t="s">
        <v>1390</v>
      </c>
      <c r="F1146" s="176" t="s">
        <v>268</v>
      </c>
    </row>
    <row r="1147" spans="1:6">
      <c r="B1147" s="224"/>
      <c r="C1147" s="390"/>
      <c r="D1147" s="388">
        <v>432</v>
      </c>
      <c r="E1147" s="181" t="s">
        <v>1391</v>
      </c>
      <c r="F1147" s="176" t="s">
        <v>268</v>
      </c>
    </row>
    <row r="1148" spans="1:6">
      <c r="B1148" s="224"/>
      <c r="C1148" s="390"/>
      <c r="D1148" s="388"/>
      <c r="E1148" s="182" t="s">
        <v>1392</v>
      </c>
      <c r="F1148" s="176" t="s">
        <v>268</v>
      </c>
    </row>
    <row r="1149" spans="1:6">
      <c r="B1149" s="224"/>
      <c r="C1149" s="390"/>
      <c r="D1149" s="388">
        <v>433</v>
      </c>
      <c r="E1149" s="181" t="s">
        <v>1393</v>
      </c>
      <c r="F1149" s="176" t="s">
        <v>268</v>
      </c>
    </row>
    <row r="1150" spans="1:6">
      <c r="B1150" s="224"/>
      <c r="C1150" s="390"/>
      <c r="D1150" s="388"/>
      <c r="E1150" s="182" t="s">
        <v>1394</v>
      </c>
      <c r="F1150" s="176" t="s">
        <v>268</v>
      </c>
    </row>
    <row r="1151" spans="1:6">
      <c r="B1151" s="224"/>
      <c r="C1151" s="390"/>
      <c r="D1151" s="388">
        <v>439</v>
      </c>
      <c r="E1151" s="181" t="s">
        <v>1395</v>
      </c>
      <c r="F1151" s="176" t="s">
        <v>268</v>
      </c>
    </row>
    <row r="1152" spans="1:6">
      <c r="B1152" s="224"/>
      <c r="C1152" s="390"/>
      <c r="D1152" s="388"/>
      <c r="E1152" s="182" t="s">
        <v>1396</v>
      </c>
      <c r="F1152" s="176" t="s">
        <v>268</v>
      </c>
    </row>
    <row r="1153" spans="1:6">
      <c r="B1153" s="224"/>
      <c r="C1153" s="390"/>
      <c r="D1153" s="388"/>
      <c r="E1153" s="182" t="s">
        <v>1397</v>
      </c>
      <c r="F1153" s="176" t="s">
        <v>268</v>
      </c>
    </row>
    <row r="1154" spans="1:6">
      <c r="A1154" s="187"/>
      <c r="B1154" s="225" t="s">
        <v>270</v>
      </c>
      <c r="C1154" s="396">
        <v>44</v>
      </c>
      <c r="D1154" s="408"/>
      <c r="E1154" s="185" t="s">
        <v>1398</v>
      </c>
      <c r="F1154" s="176" t="s">
        <v>471</v>
      </c>
    </row>
    <row r="1155" spans="1:6">
      <c r="D1155" s="403"/>
      <c r="E1155" s="179" t="s">
        <v>1399</v>
      </c>
      <c r="F1155" s="176"/>
    </row>
    <row r="1156" spans="1:6">
      <c r="D1156" s="403">
        <v>440</v>
      </c>
      <c r="E1156" s="178" t="s">
        <v>1400</v>
      </c>
      <c r="F1156" s="176" t="s">
        <v>471</v>
      </c>
    </row>
    <row r="1157" spans="1:6">
      <c r="D1157" s="403"/>
      <c r="E1157" s="186" t="s">
        <v>1401</v>
      </c>
      <c r="F1157" s="176" t="s">
        <v>471</v>
      </c>
    </row>
    <row r="1158" spans="1:6">
      <c r="D1158" s="403"/>
      <c r="E1158" s="186" t="s">
        <v>1402</v>
      </c>
      <c r="F1158" s="176" t="s">
        <v>471</v>
      </c>
    </row>
    <row r="1159" spans="1:6">
      <c r="D1159" s="403">
        <v>441</v>
      </c>
      <c r="E1159" s="178" t="s">
        <v>1403</v>
      </c>
      <c r="F1159" s="176" t="s">
        <v>471</v>
      </c>
    </row>
    <row r="1160" spans="1:6">
      <c r="D1160" s="403"/>
      <c r="E1160" s="186" t="s">
        <v>1404</v>
      </c>
      <c r="F1160" s="176" t="s">
        <v>471</v>
      </c>
    </row>
    <row r="1161" spans="1:6">
      <c r="D1161" s="403"/>
      <c r="E1161" s="186" t="s">
        <v>1405</v>
      </c>
      <c r="F1161" s="176" t="s">
        <v>471</v>
      </c>
    </row>
    <row r="1162" spans="1:6">
      <c r="D1162" s="403">
        <v>442</v>
      </c>
      <c r="E1162" s="178" t="s">
        <v>1406</v>
      </c>
      <c r="F1162" s="176" t="s">
        <v>471</v>
      </c>
    </row>
    <row r="1163" spans="1:6">
      <c r="D1163" s="403"/>
      <c r="E1163" s="186" t="s">
        <v>1407</v>
      </c>
      <c r="F1163" s="176" t="s">
        <v>471</v>
      </c>
    </row>
    <row r="1164" spans="1:6">
      <c r="D1164" s="403">
        <v>443</v>
      </c>
      <c r="E1164" s="178" t="s">
        <v>1408</v>
      </c>
      <c r="F1164" s="176" t="s">
        <v>471</v>
      </c>
    </row>
    <row r="1165" spans="1:6">
      <c r="D1165" s="403"/>
      <c r="E1165" s="186" t="s">
        <v>1409</v>
      </c>
      <c r="F1165" s="176" t="s">
        <v>471</v>
      </c>
    </row>
    <row r="1166" spans="1:6">
      <c r="D1166" s="403">
        <v>444</v>
      </c>
      <c r="E1166" s="178" t="s">
        <v>1410</v>
      </c>
      <c r="F1166" s="176" t="s">
        <v>471</v>
      </c>
    </row>
    <row r="1167" spans="1:6">
      <c r="D1167" s="403"/>
      <c r="E1167" s="186" t="s">
        <v>1411</v>
      </c>
      <c r="F1167" s="176" t="s">
        <v>471</v>
      </c>
    </row>
    <row r="1168" spans="1:6">
      <c r="D1168" s="403">
        <v>449</v>
      </c>
      <c r="E1168" s="178" t="s">
        <v>1412</v>
      </c>
      <c r="F1168" s="176" t="s">
        <v>471</v>
      </c>
    </row>
    <row r="1169" spans="2:6">
      <c r="D1169" s="403"/>
      <c r="E1169" s="186" t="s">
        <v>1413</v>
      </c>
      <c r="F1169" s="176" t="s">
        <v>471</v>
      </c>
    </row>
    <row r="1170" spans="2:6">
      <c r="B1170" s="225" t="s">
        <v>270</v>
      </c>
      <c r="C1170" s="396">
        <v>45</v>
      </c>
      <c r="D1170" s="408"/>
      <c r="E1170" s="185" t="s">
        <v>1414</v>
      </c>
      <c r="F1170" s="176" t="s">
        <v>1371</v>
      </c>
    </row>
    <row r="1171" spans="2:6">
      <c r="D1171" s="403"/>
      <c r="E1171" s="179" t="s">
        <v>1415</v>
      </c>
      <c r="F1171" s="176"/>
    </row>
    <row r="1172" spans="2:6">
      <c r="B1172" s="224"/>
      <c r="C1172" s="390"/>
      <c r="D1172" s="388">
        <v>450</v>
      </c>
      <c r="E1172" s="181" t="s">
        <v>1416</v>
      </c>
      <c r="F1172" s="176" t="s">
        <v>268</v>
      </c>
    </row>
    <row r="1173" spans="2:6">
      <c r="B1173" s="224"/>
      <c r="C1173" s="390"/>
      <c r="D1173" s="388"/>
      <c r="E1173" s="182" t="s">
        <v>1417</v>
      </c>
      <c r="F1173" s="176" t="s">
        <v>268</v>
      </c>
    </row>
    <row r="1174" spans="2:6">
      <c r="B1174" s="224"/>
      <c r="C1174" s="390"/>
      <c r="D1174" s="388"/>
      <c r="E1174" s="182" t="s">
        <v>1418</v>
      </c>
      <c r="F1174" s="176" t="s">
        <v>268</v>
      </c>
    </row>
    <row r="1175" spans="2:6">
      <c r="D1175" s="403">
        <v>451</v>
      </c>
      <c r="E1175" s="178" t="s">
        <v>1419</v>
      </c>
      <c r="F1175" s="176" t="s">
        <v>471</v>
      </c>
    </row>
    <row r="1176" spans="2:6">
      <c r="D1176" s="403"/>
      <c r="E1176" s="186" t="s">
        <v>1420</v>
      </c>
      <c r="F1176" s="176" t="s">
        <v>471</v>
      </c>
    </row>
    <row r="1177" spans="2:6">
      <c r="D1177" s="403"/>
      <c r="E1177" s="186" t="s">
        <v>1421</v>
      </c>
      <c r="F1177" s="176" t="s">
        <v>471</v>
      </c>
    </row>
    <row r="1178" spans="2:6">
      <c r="D1178" s="403">
        <v>452</v>
      </c>
      <c r="E1178" s="178" t="s">
        <v>1422</v>
      </c>
      <c r="F1178" s="176" t="s">
        <v>471</v>
      </c>
    </row>
    <row r="1179" spans="2:6">
      <c r="D1179" s="403"/>
      <c r="E1179" s="186" t="s">
        <v>1423</v>
      </c>
      <c r="F1179" s="176" t="s">
        <v>471</v>
      </c>
    </row>
    <row r="1180" spans="2:6">
      <c r="D1180" s="403"/>
      <c r="E1180" s="186" t="s">
        <v>1424</v>
      </c>
      <c r="F1180" s="176" t="s">
        <v>471</v>
      </c>
    </row>
    <row r="1181" spans="2:6">
      <c r="B1181" s="224"/>
      <c r="C1181" s="390"/>
      <c r="D1181" s="388">
        <v>453</v>
      </c>
      <c r="E1181" s="181" t="s">
        <v>1425</v>
      </c>
      <c r="F1181" s="176" t="s">
        <v>268</v>
      </c>
    </row>
    <row r="1182" spans="2:6">
      <c r="B1182" s="224"/>
      <c r="C1182" s="390"/>
      <c r="D1182" s="388"/>
      <c r="E1182" s="182" t="s">
        <v>1426</v>
      </c>
      <c r="F1182" s="176" t="s">
        <v>268</v>
      </c>
    </row>
    <row r="1183" spans="2:6">
      <c r="B1183" s="224"/>
      <c r="C1183" s="390"/>
      <c r="D1183" s="388"/>
      <c r="E1183" s="182" t="s">
        <v>1427</v>
      </c>
      <c r="F1183" s="176" t="s">
        <v>268</v>
      </c>
    </row>
    <row r="1184" spans="2:6">
      <c r="B1184" s="224"/>
      <c r="C1184" s="390"/>
      <c r="D1184" s="388"/>
      <c r="E1184" s="182" t="s">
        <v>1428</v>
      </c>
      <c r="F1184" s="176" t="s">
        <v>268</v>
      </c>
    </row>
    <row r="1185" spans="2:6">
      <c r="B1185" s="224"/>
      <c r="C1185" s="390"/>
      <c r="D1185" s="388">
        <v>454</v>
      </c>
      <c r="E1185" s="181" t="s">
        <v>1429</v>
      </c>
      <c r="F1185" s="176" t="s">
        <v>268</v>
      </c>
    </row>
    <row r="1186" spans="2:6">
      <c r="B1186" s="224"/>
      <c r="C1186" s="390"/>
      <c r="D1186" s="388"/>
      <c r="E1186" s="182" t="s">
        <v>1430</v>
      </c>
      <c r="F1186" s="176" t="s">
        <v>268</v>
      </c>
    </row>
    <row r="1187" spans="2:6">
      <c r="B1187" s="224"/>
      <c r="C1187" s="390"/>
      <c r="D1187" s="388"/>
      <c r="E1187" s="182" t="s">
        <v>1431</v>
      </c>
      <c r="F1187" s="176" t="s">
        <v>268</v>
      </c>
    </row>
    <row r="1188" spans="2:6">
      <c r="B1188" s="225" t="s">
        <v>270</v>
      </c>
      <c r="C1188" s="396">
        <v>46</v>
      </c>
      <c r="D1188" s="408"/>
      <c r="E1188" s="185" t="s">
        <v>1432</v>
      </c>
      <c r="F1188" s="176" t="s">
        <v>471</v>
      </c>
    </row>
    <row r="1189" spans="2:6">
      <c r="D1189" s="403"/>
      <c r="E1189" s="179" t="s">
        <v>1399</v>
      </c>
      <c r="F1189" s="176"/>
    </row>
    <row r="1190" spans="2:6">
      <c r="D1190" s="403">
        <v>460</v>
      </c>
      <c r="E1190" s="178" t="s">
        <v>1433</v>
      </c>
      <c r="F1190" s="176" t="s">
        <v>471</v>
      </c>
    </row>
    <row r="1191" spans="2:6">
      <c r="D1191" s="403"/>
      <c r="E1191" s="186" t="s">
        <v>1434</v>
      </c>
      <c r="F1191" s="176" t="s">
        <v>471</v>
      </c>
    </row>
    <row r="1192" spans="2:6">
      <c r="D1192" s="403"/>
      <c r="E1192" s="186" t="s">
        <v>1435</v>
      </c>
      <c r="F1192" s="176" t="s">
        <v>471</v>
      </c>
    </row>
    <row r="1193" spans="2:6">
      <c r="D1193" s="403">
        <v>461</v>
      </c>
      <c r="E1193" s="178" t="s">
        <v>1436</v>
      </c>
      <c r="F1193" s="176" t="s">
        <v>471</v>
      </c>
    </row>
    <row r="1194" spans="2:6">
      <c r="D1194" s="403"/>
      <c r="E1194" s="186" t="s">
        <v>1437</v>
      </c>
      <c r="F1194" s="176" t="s">
        <v>471</v>
      </c>
    </row>
    <row r="1195" spans="2:6">
      <c r="D1195" s="403">
        <v>462</v>
      </c>
      <c r="E1195" s="178" t="s">
        <v>1438</v>
      </c>
      <c r="F1195" s="176" t="s">
        <v>471</v>
      </c>
    </row>
    <row r="1196" spans="2:6">
      <c r="D1196" s="403"/>
      <c r="E1196" s="186" t="s">
        <v>1439</v>
      </c>
      <c r="F1196" s="176" t="s">
        <v>471</v>
      </c>
    </row>
    <row r="1197" spans="2:6">
      <c r="B1197" s="225" t="s">
        <v>270</v>
      </c>
      <c r="C1197" s="396">
        <v>47</v>
      </c>
      <c r="D1197" s="408"/>
      <c r="E1197" s="185" t="s">
        <v>1440</v>
      </c>
      <c r="F1197" s="176" t="s">
        <v>471</v>
      </c>
    </row>
    <row r="1198" spans="2:6">
      <c r="D1198" s="403"/>
      <c r="E1198" s="179" t="s">
        <v>1399</v>
      </c>
      <c r="F1198" s="176"/>
    </row>
    <row r="1199" spans="2:6">
      <c r="D1199" s="403">
        <v>470</v>
      </c>
      <c r="E1199" s="178" t="s">
        <v>1441</v>
      </c>
      <c r="F1199" s="176" t="s">
        <v>471</v>
      </c>
    </row>
    <row r="1200" spans="2:6">
      <c r="D1200" s="403"/>
      <c r="E1200" s="186" t="s">
        <v>1442</v>
      </c>
      <c r="F1200" s="176" t="s">
        <v>471</v>
      </c>
    </row>
    <row r="1201" spans="2:6">
      <c r="D1201" s="403"/>
      <c r="E1201" s="186" t="s">
        <v>1443</v>
      </c>
      <c r="F1201" s="176" t="s">
        <v>471</v>
      </c>
    </row>
    <row r="1202" spans="2:6">
      <c r="D1202" s="403">
        <v>471</v>
      </c>
      <c r="E1202" s="178" t="s">
        <v>1444</v>
      </c>
      <c r="F1202" s="176" t="s">
        <v>471</v>
      </c>
    </row>
    <row r="1203" spans="2:6">
      <c r="D1203" s="403"/>
      <c r="E1203" s="186" t="s">
        <v>1445</v>
      </c>
      <c r="F1203" s="176" t="s">
        <v>471</v>
      </c>
    </row>
    <row r="1204" spans="2:6">
      <c r="D1204" s="403">
        <v>472</v>
      </c>
      <c r="E1204" s="178" t="s">
        <v>1446</v>
      </c>
      <c r="F1204" s="176" t="s">
        <v>471</v>
      </c>
    </row>
    <row r="1205" spans="2:6">
      <c r="D1205" s="403"/>
      <c r="E1205" s="186" t="s">
        <v>1447</v>
      </c>
      <c r="F1205" s="176" t="s">
        <v>471</v>
      </c>
    </row>
    <row r="1206" spans="2:6">
      <c r="B1206" s="225" t="s">
        <v>270</v>
      </c>
      <c r="C1206" s="396">
        <v>48</v>
      </c>
      <c r="D1206" s="408"/>
      <c r="E1206" s="185" t="s">
        <v>1448</v>
      </c>
      <c r="F1206" s="176" t="s">
        <v>1371</v>
      </c>
    </row>
    <row r="1207" spans="2:6">
      <c r="D1207" s="403"/>
      <c r="E1207" s="179" t="s">
        <v>1449</v>
      </c>
      <c r="F1207" s="176"/>
    </row>
    <row r="1208" spans="2:6">
      <c r="B1208" s="224"/>
      <c r="C1208" s="390"/>
      <c r="D1208" s="388">
        <v>480</v>
      </c>
      <c r="E1208" s="181" t="s">
        <v>1450</v>
      </c>
      <c r="F1208" s="176" t="s">
        <v>268</v>
      </c>
    </row>
    <row r="1209" spans="2:6">
      <c r="B1209" s="224"/>
      <c r="C1209" s="390"/>
      <c r="D1209" s="388"/>
      <c r="E1209" s="182" t="s">
        <v>1451</v>
      </c>
      <c r="F1209" s="176" t="s">
        <v>268</v>
      </c>
    </row>
    <row r="1210" spans="2:6">
      <c r="B1210" s="224"/>
      <c r="C1210" s="390"/>
      <c r="D1210" s="388"/>
      <c r="E1210" s="182" t="s">
        <v>1452</v>
      </c>
      <c r="F1210" s="176" t="s">
        <v>268</v>
      </c>
    </row>
    <row r="1211" spans="2:6">
      <c r="D1211" s="403">
        <v>481</v>
      </c>
      <c r="E1211" s="178" t="s">
        <v>1453</v>
      </c>
      <c r="F1211" s="176" t="s">
        <v>471</v>
      </c>
    </row>
    <row r="1212" spans="2:6">
      <c r="D1212" s="403"/>
      <c r="E1212" s="186" t="s">
        <v>1454</v>
      </c>
      <c r="F1212" s="176" t="s">
        <v>471</v>
      </c>
    </row>
    <row r="1213" spans="2:6">
      <c r="D1213" s="403">
        <v>482</v>
      </c>
      <c r="E1213" s="178" t="s">
        <v>1455</v>
      </c>
      <c r="F1213" s="176" t="s">
        <v>471</v>
      </c>
    </row>
    <row r="1214" spans="2:6">
      <c r="D1214" s="403"/>
      <c r="E1214" s="186" t="s">
        <v>1456</v>
      </c>
      <c r="F1214" s="176" t="s">
        <v>471</v>
      </c>
    </row>
    <row r="1215" spans="2:6">
      <c r="D1215" s="403"/>
      <c r="E1215" s="186" t="s">
        <v>1457</v>
      </c>
      <c r="F1215" s="176" t="s">
        <v>471</v>
      </c>
    </row>
    <row r="1216" spans="2:6">
      <c r="B1216" s="224"/>
      <c r="C1216" s="390"/>
      <c r="D1216" s="388">
        <v>483</v>
      </c>
      <c r="E1216" s="181" t="s">
        <v>1458</v>
      </c>
      <c r="F1216" s="176" t="s">
        <v>268</v>
      </c>
    </row>
    <row r="1217" spans="1:6">
      <c r="B1217" s="224"/>
      <c r="C1217" s="390"/>
      <c r="D1217" s="388"/>
      <c r="E1217" s="182" t="s">
        <v>1459</v>
      </c>
      <c r="F1217" s="176" t="s">
        <v>268</v>
      </c>
    </row>
    <row r="1218" spans="1:6">
      <c r="B1218" s="224"/>
      <c r="C1218" s="390"/>
      <c r="D1218" s="388">
        <v>484</v>
      </c>
      <c r="E1218" s="181" t="s">
        <v>1460</v>
      </c>
      <c r="F1218" s="176" t="s">
        <v>268</v>
      </c>
    </row>
    <row r="1219" spans="1:6">
      <c r="B1219" s="224"/>
      <c r="C1219" s="390"/>
      <c r="D1219" s="388"/>
      <c r="E1219" s="182" t="s">
        <v>1461</v>
      </c>
      <c r="F1219" s="176" t="s">
        <v>268</v>
      </c>
    </row>
    <row r="1220" spans="1:6">
      <c r="B1220" s="224"/>
      <c r="C1220" s="390"/>
      <c r="D1220" s="388"/>
      <c r="E1220" s="182" t="s">
        <v>1462</v>
      </c>
      <c r="F1220" s="176" t="s">
        <v>268</v>
      </c>
    </row>
    <row r="1221" spans="1:6">
      <c r="B1221" s="224"/>
      <c r="C1221" s="390"/>
      <c r="D1221" s="388">
        <v>485</v>
      </c>
      <c r="E1221" s="181" t="s">
        <v>1463</v>
      </c>
      <c r="F1221" s="176" t="s">
        <v>268</v>
      </c>
    </row>
    <row r="1222" spans="1:6">
      <c r="B1222" s="224"/>
      <c r="C1222" s="390"/>
      <c r="D1222" s="388"/>
      <c r="E1222" s="182" t="s">
        <v>1464</v>
      </c>
      <c r="F1222" s="176" t="s">
        <v>268</v>
      </c>
    </row>
    <row r="1223" spans="1:6">
      <c r="B1223" s="224"/>
      <c r="C1223" s="390"/>
      <c r="D1223" s="388"/>
      <c r="E1223" s="182" t="s">
        <v>1465</v>
      </c>
      <c r="F1223" s="176" t="s">
        <v>268</v>
      </c>
    </row>
    <row r="1224" spans="1:6">
      <c r="B1224" s="224"/>
      <c r="C1224" s="390"/>
      <c r="D1224" s="388"/>
      <c r="E1224" s="182" t="s">
        <v>1466</v>
      </c>
      <c r="F1224" s="176" t="s">
        <v>268</v>
      </c>
    </row>
    <row r="1225" spans="1:6">
      <c r="B1225" s="224"/>
      <c r="C1225" s="390"/>
      <c r="D1225" s="388"/>
      <c r="E1225" s="182" t="s">
        <v>1467</v>
      </c>
      <c r="F1225" s="176" t="s">
        <v>268</v>
      </c>
    </row>
    <row r="1226" spans="1:6">
      <c r="B1226" s="224"/>
      <c r="C1226" s="390"/>
      <c r="D1226" s="388"/>
      <c r="E1226" s="182" t="s">
        <v>1468</v>
      </c>
      <c r="F1226" s="176" t="s">
        <v>268</v>
      </c>
    </row>
    <row r="1227" spans="1:6">
      <c r="B1227" s="224"/>
      <c r="C1227" s="390"/>
      <c r="D1227" s="388"/>
      <c r="E1227" s="182" t="s">
        <v>1469</v>
      </c>
      <c r="F1227" s="176" t="s">
        <v>268</v>
      </c>
    </row>
    <row r="1228" spans="1:6">
      <c r="B1228" s="224"/>
      <c r="C1228" s="390"/>
      <c r="D1228" s="388">
        <v>489</v>
      </c>
      <c r="E1228" s="181" t="s">
        <v>1470</v>
      </c>
      <c r="F1228" s="176" t="s">
        <v>268</v>
      </c>
    </row>
    <row r="1229" spans="1:6">
      <c r="B1229" s="224"/>
      <c r="C1229" s="390"/>
      <c r="D1229" s="388"/>
      <c r="E1229" s="182" t="s">
        <v>1471</v>
      </c>
      <c r="F1229" s="176" t="s">
        <v>268</v>
      </c>
    </row>
    <row r="1230" spans="1:6">
      <c r="B1230" s="224"/>
      <c r="C1230" s="390"/>
      <c r="D1230" s="388"/>
      <c r="E1230" s="182" t="s">
        <v>1472</v>
      </c>
      <c r="F1230" s="176" t="s">
        <v>268</v>
      </c>
    </row>
    <row r="1231" spans="1:6">
      <c r="B1231" s="225" t="s">
        <v>270</v>
      </c>
      <c r="C1231" s="396">
        <v>49</v>
      </c>
      <c r="D1231" s="408"/>
      <c r="E1231" s="185" t="s">
        <v>1473</v>
      </c>
      <c r="F1231" s="176" t="s">
        <v>268</v>
      </c>
    </row>
    <row r="1232" spans="1:6">
      <c r="A1232" s="179"/>
      <c r="D1232" s="403"/>
      <c r="E1232" s="179" t="s">
        <v>1373</v>
      </c>
      <c r="F1232" s="176"/>
    </row>
    <row r="1233" spans="1:6">
      <c r="B1233" s="224"/>
      <c r="C1233" s="390"/>
      <c r="D1233" s="388">
        <v>490</v>
      </c>
      <c r="E1233" s="181" t="s">
        <v>1474</v>
      </c>
      <c r="F1233" s="176" t="s">
        <v>268</v>
      </c>
    </row>
    <row r="1234" spans="1:6">
      <c r="B1234" s="224"/>
      <c r="C1234" s="390"/>
      <c r="D1234" s="388"/>
      <c r="E1234" s="182" t="s">
        <v>1475</v>
      </c>
      <c r="F1234" s="176" t="s">
        <v>268</v>
      </c>
    </row>
    <row r="1235" spans="1:6">
      <c r="B1235" s="224"/>
      <c r="C1235" s="390"/>
      <c r="D1235" s="388">
        <v>491</v>
      </c>
      <c r="E1235" s="181" t="s">
        <v>1473</v>
      </c>
      <c r="F1235" s="176" t="s">
        <v>268</v>
      </c>
    </row>
    <row r="1236" spans="1:6">
      <c r="B1236" s="224"/>
      <c r="C1236" s="390"/>
      <c r="D1236" s="388"/>
      <c r="E1236" s="182" t="s">
        <v>1476</v>
      </c>
      <c r="F1236" s="176" t="s">
        <v>268</v>
      </c>
    </row>
    <row r="1237" spans="1:6">
      <c r="D1237" s="403"/>
      <c r="E1237" s="178"/>
      <c r="F1237" s="176"/>
    </row>
    <row r="1238" spans="1:6">
      <c r="D1238" s="403"/>
      <c r="E1238" s="178"/>
      <c r="F1238" s="176"/>
    </row>
    <row r="1239" spans="1:6" ht="17.25" thickBot="1">
      <c r="A1239" s="184" t="s">
        <v>1477</v>
      </c>
      <c r="D1239" s="403"/>
      <c r="E1239" s="178"/>
      <c r="F1239" s="176" t="s">
        <v>471</v>
      </c>
    </row>
    <row r="1240" spans="1:6">
      <c r="B1240" s="229" t="s">
        <v>1399</v>
      </c>
      <c r="C1240" s="394"/>
      <c r="D1240" s="408"/>
      <c r="E1240" s="178"/>
      <c r="F1240" s="176"/>
    </row>
    <row r="1241" spans="1:6">
      <c r="B1241" s="225" t="s">
        <v>270</v>
      </c>
      <c r="C1241" s="396">
        <v>50</v>
      </c>
      <c r="D1241" s="408"/>
      <c r="E1241" s="185" t="s">
        <v>1478</v>
      </c>
      <c r="F1241" s="176" t="s">
        <v>471</v>
      </c>
    </row>
    <row r="1242" spans="1:6">
      <c r="D1242" s="403">
        <v>500</v>
      </c>
      <c r="E1242" s="178" t="s">
        <v>1479</v>
      </c>
      <c r="F1242" s="176" t="s">
        <v>471</v>
      </c>
    </row>
    <row r="1243" spans="1:6">
      <c r="D1243" s="403"/>
      <c r="E1243" s="186" t="s">
        <v>1480</v>
      </c>
      <c r="F1243" s="176" t="s">
        <v>471</v>
      </c>
    </row>
    <row r="1244" spans="1:6">
      <c r="D1244" s="403"/>
      <c r="E1244" s="186" t="s">
        <v>1481</v>
      </c>
      <c r="F1244" s="176" t="s">
        <v>471</v>
      </c>
    </row>
    <row r="1245" spans="1:6">
      <c r="D1245" s="403"/>
      <c r="E1245" s="186" t="s">
        <v>1482</v>
      </c>
      <c r="F1245" s="176" t="s">
        <v>471</v>
      </c>
    </row>
    <row r="1246" spans="1:6">
      <c r="D1246" s="403">
        <v>501</v>
      </c>
      <c r="E1246" s="178" t="s">
        <v>1478</v>
      </c>
      <c r="F1246" s="176" t="s">
        <v>471</v>
      </c>
    </row>
    <row r="1247" spans="1:6">
      <c r="D1247" s="403"/>
      <c r="E1247" s="186" t="s">
        <v>1483</v>
      </c>
      <c r="F1247" s="176" t="s">
        <v>471</v>
      </c>
    </row>
    <row r="1248" spans="1:6">
      <c r="D1248" s="403"/>
      <c r="E1248" s="186" t="s">
        <v>1484</v>
      </c>
      <c r="F1248" s="176" t="s">
        <v>471</v>
      </c>
    </row>
    <row r="1249" spans="2:6">
      <c r="B1249" s="225" t="s">
        <v>270</v>
      </c>
      <c r="C1249" s="396">
        <v>51</v>
      </c>
      <c r="D1249" s="408"/>
      <c r="E1249" s="185" t="s">
        <v>1485</v>
      </c>
      <c r="F1249" s="176" t="s">
        <v>471</v>
      </c>
    </row>
    <row r="1250" spans="2:6">
      <c r="D1250" s="403">
        <v>510</v>
      </c>
      <c r="E1250" s="178" t="s">
        <v>1486</v>
      </c>
      <c r="F1250" s="176" t="s">
        <v>471</v>
      </c>
    </row>
    <row r="1251" spans="2:6">
      <c r="D1251" s="403"/>
      <c r="E1251" s="186" t="s">
        <v>1487</v>
      </c>
      <c r="F1251" s="176" t="s">
        <v>471</v>
      </c>
    </row>
    <row r="1252" spans="2:6">
      <c r="D1252" s="403"/>
      <c r="E1252" s="186" t="s">
        <v>1488</v>
      </c>
      <c r="F1252" s="176" t="s">
        <v>471</v>
      </c>
    </row>
    <row r="1253" spans="2:6">
      <c r="D1253" s="403"/>
      <c r="E1253" s="186" t="s">
        <v>1489</v>
      </c>
      <c r="F1253" s="176" t="s">
        <v>471</v>
      </c>
    </row>
    <row r="1254" spans="2:6">
      <c r="D1254" s="403">
        <v>511</v>
      </c>
      <c r="E1254" s="178" t="s">
        <v>1490</v>
      </c>
      <c r="F1254" s="176" t="s">
        <v>471</v>
      </c>
    </row>
    <row r="1255" spans="2:6">
      <c r="D1255" s="403"/>
      <c r="E1255" s="186" t="s">
        <v>1491</v>
      </c>
      <c r="F1255" s="176" t="s">
        <v>471</v>
      </c>
    </row>
    <row r="1256" spans="2:6">
      <c r="D1256" s="403"/>
      <c r="E1256" s="186" t="s">
        <v>1492</v>
      </c>
      <c r="F1256" s="176" t="s">
        <v>471</v>
      </c>
    </row>
    <row r="1257" spans="2:6">
      <c r="D1257" s="403"/>
      <c r="E1257" s="186" t="s">
        <v>1493</v>
      </c>
      <c r="F1257" s="176" t="s">
        <v>471</v>
      </c>
    </row>
    <row r="1258" spans="2:6">
      <c r="D1258" s="403">
        <v>512</v>
      </c>
      <c r="E1258" s="178" t="s">
        <v>1494</v>
      </c>
      <c r="F1258" s="176" t="s">
        <v>471</v>
      </c>
    </row>
    <row r="1259" spans="2:6">
      <c r="D1259" s="403"/>
      <c r="E1259" s="186" t="s">
        <v>1495</v>
      </c>
      <c r="F1259" s="176" t="s">
        <v>471</v>
      </c>
    </row>
    <row r="1260" spans="2:6">
      <c r="D1260" s="403"/>
      <c r="E1260" s="186" t="s">
        <v>1496</v>
      </c>
      <c r="F1260" s="176" t="s">
        <v>471</v>
      </c>
    </row>
    <row r="1261" spans="2:6">
      <c r="D1261" s="403"/>
      <c r="E1261" s="186" t="s">
        <v>1497</v>
      </c>
      <c r="F1261" s="176" t="s">
        <v>471</v>
      </c>
    </row>
    <row r="1262" spans="2:6">
      <c r="D1262" s="403"/>
      <c r="E1262" s="186" t="s">
        <v>1498</v>
      </c>
      <c r="F1262" s="176" t="s">
        <v>471</v>
      </c>
    </row>
    <row r="1263" spans="2:6">
      <c r="D1263" s="403">
        <v>513</v>
      </c>
      <c r="E1263" s="178" t="s">
        <v>1499</v>
      </c>
      <c r="F1263" s="176" t="s">
        <v>471</v>
      </c>
    </row>
    <row r="1264" spans="2:6">
      <c r="D1264" s="403"/>
      <c r="E1264" s="186" t="s">
        <v>1500</v>
      </c>
      <c r="F1264" s="176" t="s">
        <v>471</v>
      </c>
    </row>
    <row r="1265" spans="2:6">
      <c r="D1265" s="403"/>
      <c r="E1265" s="186" t="s">
        <v>1501</v>
      </c>
      <c r="F1265" s="176" t="s">
        <v>471</v>
      </c>
    </row>
    <row r="1266" spans="2:6">
      <c r="D1266" s="403"/>
      <c r="E1266" s="186" t="s">
        <v>1502</v>
      </c>
      <c r="F1266" s="176" t="s">
        <v>471</v>
      </c>
    </row>
    <row r="1267" spans="2:6">
      <c r="D1267" s="403"/>
      <c r="E1267" s="186" t="s">
        <v>1503</v>
      </c>
      <c r="F1267" s="176" t="s">
        <v>471</v>
      </c>
    </row>
    <row r="1268" spans="2:6">
      <c r="B1268" s="225" t="s">
        <v>270</v>
      </c>
      <c r="C1268" s="396">
        <v>52</v>
      </c>
      <c r="D1268" s="408"/>
      <c r="E1268" s="185" t="s">
        <v>1504</v>
      </c>
      <c r="F1268" s="176" t="s">
        <v>471</v>
      </c>
    </row>
    <row r="1269" spans="2:6">
      <c r="D1269" s="403">
        <v>520</v>
      </c>
      <c r="E1269" s="178" t="s">
        <v>1505</v>
      </c>
      <c r="F1269" s="176" t="s">
        <v>471</v>
      </c>
    </row>
    <row r="1270" spans="2:6">
      <c r="D1270" s="403"/>
      <c r="E1270" s="186" t="s">
        <v>1506</v>
      </c>
      <c r="F1270" s="176" t="s">
        <v>471</v>
      </c>
    </row>
    <row r="1271" spans="2:6">
      <c r="D1271" s="403"/>
      <c r="E1271" s="186" t="s">
        <v>1507</v>
      </c>
      <c r="F1271" s="176" t="s">
        <v>471</v>
      </c>
    </row>
    <row r="1272" spans="2:6">
      <c r="D1272" s="403"/>
      <c r="E1272" s="186" t="s">
        <v>1508</v>
      </c>
      <c r="F1272" s="176" t="s">
        <v>471</v>
      </c>
    </row>
    <row r="1273" spans="2:6">
      <c r="D1273" s="403">
        <v>521</v>
      </c>
      <c r="E1273" s="178" t="s">
        <v>1509</v>
      </c>
      <c r="F1273" s="176" t="s">
        <v>471</v>
      </c>
    </row>
    <row r="1274" spans="2:6">
      <c r="D1274" s="403"/>
      <c r="E1274" s="186" t="s">
        <v>1510</v>
      </c>
      <c r="F1274" s="176" t="s">
        <v>471</v>
      </c>
    </row>
    <row r="1275" spans="2:6">
      <c r="D1275" s="403"/>
      <c r="E1275" s="186" t="s">
        <v>1511</v>
      </c>
      <c r="F1275" s="176" t="s">
        <v>471</v>
      </c>
    </row>
    <row r="1276" spans="2:6">
      <c r="D1276" s="403"/>
      <c r="E1276" s="186" t="s">
        <v>1512</v>
      </c>
      <c r="F1276" s="176" t="s">
        <v>471</v>
      </c>
    </row>
    <row r="1277" spans="2:6">
      <c r="D1277" s="403"/>
      <c r="E1277" s="186" t="s">
        <v>1513</v>
      </c>
      <c r="F1277" s="176" t="s">
        <v>471</v>
      </c>
    </row>
    <row r="1278" spans="2:6">
      <c r="D1278" s="403"/>
      <c r="E1278" s="186" t="s">
        <v>1514</v>
      </c>
      <c r="F1278" s="176" t="s">
        <v>471</v>
      </c>
    </row>
    <row r="1279" spans="2:6">
      <c r="D1279" s="403"/>
      <c r="E1279" s="186" t="s">
        <v>1515</v>
      </c>
      <c r="F1279" s="176" t="s">
        <v>471</v>
      </c>
    </row>
    <row r="1280" spans="2:6">
      <c r="D1280" s="403"/>
      <c r="E1280" s="186" t="s">
        <v>1516</v>
      </c>
      <c r="F1280" s="176" t="s">
        <v>471</v>
      </c>
    </row>
    <row r="1281" spans="2:6">
      <c r="D1281" s="403">
        <v>522</v>
      </c>
      <c r="E1281" s="178" t="s">
        <v>1517</v>
      </c>
      <c r="F1281" s="176" t="s">
        <v>471</v>
      </c>
    </row>
    <row r="1282" spans="2:6">
      <c r="D1282" s="403"/>
      <c r="E1282" s="186" t="s">
        <v>1518</v>
      </c>
      <c r="F1282" s="176" t="s">
        <v>471</v>
      </c>
    </row>
    <row r="1283" spans="2:6">
      <c r="D1283" s="403"/>
      <c r="E1283" s="186" t="s">
        <v>1519</v>
      </c>
      <c r="F1283" s="176" t="s">
        <v>471</v>
      </c>
    </row>
    <row r="1284" spans="2:6">
      <c r="D1284" s="403"/>
      <c r="E1284" s="186" t="s">
        <v>1520</v>
      </c>
      <c r="F1284" s="176" t="s">
        <v>471</v>
      </c>
    </row>
    <row r="1285" spans="2:6">
      <c r="D1285" s="403"/>
      <c r="E1285" s="186" t="s">
        <v>1521</v>
      </c>
      <c r="F1285" s="176" t="s">
        <v>471</v>
      </c>
    </row>
    <row r="1286" spans="2:6">
      <c r="D1286" s="403"/>
      <c r="E1286" s="186" t="s">
        <v>1522</v>
      </c>
      <c r="F1286" s="176" t="s">
        <v>471</v>
      </c>
    </row>
    <row r="1287" spans="2:6">
      <c r="D1287" s="403"/>
      <c r="E1287" s="186" t="s">
        <v>1523</v>
      </c>
      <c r="F1287" s="176" t="s">
        <v>471</v>
      </c>
    </row>
    <row r="1288" spans="2:6">
      <c r="D1288" s="403"/>
      <c r="E1288" s="186" t="s">
        <v>1524</v>
      </c>
      <c r="F1288" s="176" t="s">
        <v>471</v>
      </c>
    </row>
    <row r="1289" spans="2:6">
      <c r="D1289" s="403"/>
      <c r="E1289" s="186" t="s">
        <v>1525</v>
      </c>
      <c r="F1289" s="176" t="s">
        <v>471</v>
      </c>
    </row>
    <row r="1290" spans="2:6">
      <c r="B1290" s="225" t="s">
        <v>270</v>
      </c>
      <c r="C1290" s="396">
        <v>53</v>
      </c>
      <c r="D1290" s="408"/>
      <c r="E1290" s="185" t="s">
        <v>1526</v>
      </c>
      <c r="F1290" s="176" t="s">
        <v>471</v>
      </c>
    </row>
    <row r="1291" spans="2:6">
      <c r="D1291" s="403">
        <v>530</v>
      </c>
      <c r="E1291" s="178" t="s">
        <v>1527</v>
      </c>
      <c r="F1291" s="176" t="s">
        <v>471</v>
      </c>
    </row>
    <row r="1292" spans="2:6">
      <c r="D1292" s="403"/>
      <c r="E1292" s="186" t="s">
        <v>1528</v>
      </c>
      <c r="F1292" s="176" t="s">
        <v>471</v>
      </c>
    </row>
    <row r="1293" spans="2:6">
      <c r="D1293" s="403"/>
      <c r="E1293" s="186" t="s">
        <v>1529</v>
      </c>
      <c r="F1293" s="176" t="s">
        <v>471</v>
      </c>
    </row>
    <row r="1294" spans="2:6">
      <c r="D1294" s="403"/>
      <c r="E1294" s="186" t="s">
        <v>1530</v>
      </c>
      <c r="F1294" s="176" t="s">
        <v>471</v>
      </c>
    </row>
    <row r="1295" spans="2:6">
      <c r="D1295" s="403">
        <v>531</v>
      </c>
      <c r="E1295" s="178" t="s">
        <v>1531</v>
      </c>
      <c r="F1295" s="176" t="s">
        <v>471</v>
      </c>
    </row>
    <row r="1296" spans="2:6">
      <c r="D1296" s="403"/>
      <c r="E1296" s="186" t="s">
        <v>1532</v>
      </c>
      <c r="F1296" s="176" t="s">
        <v>471</v>
      </c>
    </row>
    <row r="1297" spans="4:6">
      <c r="D1297" s="403"/>
      <c r="E1297" s="186" t="s">
        <v>1533</v>
      </c>
      <c r="F1297" s="176" t="s">
        <v>471</v>
      </c>
    </row>
    <row r="1298" spans="4:6">
      <c r="D1298" s="403"/>
      <c r="E1298" s="186" t="s">
        <v>1534</v>
      </c>
      <c r="F1298" s="176" t="s">
        <v>471</v>
      </c>
    </row>
    <row r="1299" spans="4:6">
      <c r="D1299" s="403"/>
      <c r="E1299" s="186" t="s">
        <v>1535</v>
      </c>
      <c r="F1299" s="176" t="s">
        <v>471</v>
      </c>
    </row>
    <row r="1300" spans="4:6">
      <c r="D1300" s="403"/>
      <c r="E1300" s="186" t="s">
        <v>1536</v>
      </c>
      <c r="F1300" s="176" t="s">
        <v>471</v>
      </c>
    </row>
    <row r="1301" spans="4:6">
      <c r="D1301" s="403">
        <v>532</v>
      </c>
      <c r="E1301" s="178" t="s">
        <v>1537</v>
      </c>
      <c r="F1301" s="176" t="s">
        <v>471</v>
      </c>
    </row>
    <row r="1302" spans="4:6">
      <c r="D1302" s="403"/>
      <c r="E1302" s="186" t="s">
        <v>1538</v>
      </c>
      <c r="F1302" s="176" t="s">
        <v>471</v>
      </c>
    </row>
    <row r="1303" spans="4:6">
      <c r="D1303" s="403"/>
      <c r="E1303" s="186" t="s">
        <v>1539</v>
      </c>
      <c r="F1303" s="176" t="s">
        <v>471</v>
      </c>
    </row>
    <row r="1304" spans="4:6">
      <c r="D1304" s="403"/>
      <c r="E1304" s="186" t="s">
        <v>1540</v>
      </c>
      <c r="F1304" s="176" t="s">
        <v>471</v>
      </c>
    </row>
    <row r="1305" spans="4:6">
      <c r="D1305" s="403">
        <v>533</v>
      </c>
      <c r="E1305" s="178" t="s">
        <v>1541</v>
      </c>
      <c r="F1305" s="176" t="s">
        <v>471</v>
      </c>
    </row>
    <row r="1306" spans="4:6">
      <c r="D1306" s="403"/>
      <c r="E1306" s="186" t="s">
        <v>1542</v>
      </c>
      <c r="F1306" s="176" t="s">
        <v>471</v>
      </c>
    </row>
    <row r="1307" spans="4:6">
      <c r="D1307" s="403"/>
      <c r="E1307" s="186" t="s">
        <v>1543</v>
      </c>
      <c r="F1307" s="176" t="s">
        <v>471</v>
      </c>
    </row>
    <row r="1308" spans="4:6">
      <c r="D1308" s="403">
        <v>534</v>
      </c>
      <c r="E1308" s="178" t="s">
        <v>1544</v>
      </c>
      <c r="F1308" s="176" t="s">
        <v>471</v>
      </c>
    </row>
    <row r="1309" spans="4:6">
      <c r="D1309" s="403"/>
      <c r="E1309" s="186" t="s">
        <v>1545</v>
      </c>
      <c r="F1309" s="176" t="s">
        <v>471</v>
      </c>
    </row>
    <row r="1310" spans="4:6">
      <c r="D1310" s="403"/>
      <c r="E1310" s="186" t="s">
        <v>1546</v>
      </c>
      <c r="F1310" s="176" t="s">
        <v>471</v>
      </c>
    </row>
    <row r="1311" spans="4:6">
      <c r="D1311" s="403"/>
      <c r="E1311" s="186" t="s">
        <v>1547</v>
      </c>
      <c r="F1311" s="176" t="s">
        <v>471</v>
      </c>
    </row>
    <row r="1312" spans="4:6">
      <c r="D1312" s="403">
        <v>535</v>
      </c>
      <c r="E1312" s="178" t="s">
        <v>1548</v>
      </c>
      <c r="F1312" s="176" t="s">
        <v>471</v>
      </c>
    </row>
    <row r="1313" spans="2:6">
      <c r="D1313" s="403"/>
      <c r="E1313" s="186" t="s">
        <v>1549</v>
      </c>
      <c r="F1313" s="176" t="s">
        <v>471</v>
      </c>
    </row>
    <row r="1314" spans="2:6">
      <c r="D1314" s="403"/>
      <c r="E1314" s="186" t="s">
        <v>1550</v>
      </c>
      <c r="F1314" s="176" t="s">
        <v>471</v>
      </c>
    </row>
    <row r="1315" spans="2:6">
      <c r="D1315" s="403">
        <v>536</v>
      </c>
      <c r="E1315" s="178" t="s">
        <v>1551</v>
      </c>
      <c r="F1315" s="176" t="s">
        <v>471</v>
      </c>
    </row>
    <row r="1316" spans="2:6">
      <c r="D1316" s="403"/>
      <c r="E1316" s="186" t="s">
        <v>1552</v>
      </c>
      <c r="F1316" s="176" t="s">
        <v>471</v>
      </c>
    </row>
    <row r="1317" spans="2:6">
      <c r="D1317" s="403"/>
      <c r="E1317" s="186" t="s">
        <v>1553</v>
      </c>
      <c r="F1317" s="176" t="s">
        <v>471</v>
      </c>
    </row>
    <row r="1318" spans="2:6">
      <c r="D1318" s="403"/>
      <c r="E1318" s="186" t="s">
        <v>1554</v>
      </c>
      <c r="F1318" s="176" t="s">
        <v>471</v>
      </c>
    </row>
    <row r="1319" spans="2:6">
      <c r="D1319" s="403"/>
      <c r="E1319" s="186" t="s">
        <v>1555</v>
      </c>
      <c r="F1319" s="176" t="s">
        <v>471</v>
      </c>
    </row>
    <row r="1320" spans="2:6">
      <c r="D1320" s="403"/>
      <c r="E1320" s="186" t="s">
        <v>1556</v>
      </c>
      <c r="F1320" s="176" t="s">
        <v>471</v>
      </c>
    </row>
    <row r="1321" spans="2:6">
      <c r="B1321" s="225" t="s">
        <v>270</v>
      </c>
      <c r="C1321" s="396">
        <v>54</v>
      </c>
      <c r="D1321" s="408"/>
      <c r="E1321" s="185" t="s">
        <v>1557</v>
      </c>
      <c r="F1321" s="176" t="s">
        <v>471</v>
      </c>
    </row>
    <row r="1322" spans="2:6">
      <c r="D1322" s="403">
        <v>540</v>
      </c>
      <c r="E1322" s="178" t="s">
        <v>1558</v>
      </c>
      <c r="F1322" s="176" t="s">
        <v>471</v>
      </c>
    </row>
    <row r="1323" spans="2:6">
      <c r="D1323" s="403"/>
      <c r="E1323" s="186" t="s">
        <v>1559</v>
      </c>
      <c r="F1323" s="176" t="s">
        <v>471</v>
      </c>
    </row>
    <row r="1324" spans="2:6">
      <c r="D1324" s="403"/>
      <c r="E1324" s="186" t="s">
        <v>1560</v>
      </c>
      <c r="F1324" s="176" t="s">
        <v>471</v>
      </c>
    </row>
    <row r="1325" spans="2:6">
      <c r="D1325" s="403"/>
      <c r="E1325" s="186" t="s">
        <v>1561</v>
      </c>
      <c r="F1325" s="176" t="s">
        <v>471</v>
      </c>
    </row>
    <row r="1326" spans="2:6">
      <c r="D1326" s="403">
        <v>541</v>
      </c>
      <c r="E1326" s="178" t="s">
        <v>1562</v>
      </c>
      <c r="F1326" s="176" t="s">
        <v>471</v>
      </c>
    </row>
    <row r="1327" spans="2:6">
      <c r="D1327" s="403"/>
      <c r="E1327" s="186" t="s">
        <v>1563</v>
      </c>
      <c r="F1327" s="176" t="s">
        <v>471</v>
      </c>
    </row>
    <row r="1328" spans="2:6">
      <c r="D1328" s="403"/>
      <c r="E1328" s="186" t="s">
        <v>1564</v>
      </c>
      <c r="F1328" s="176" t="s">
        <v>471</v>
      </c>
    </row>
    <row r="1329" spans="2:6">
      <c r="D1329" s="403"/>
      <c r="E1329" s="186" t="s">
        <v>1565</v>
      </c>
      <c r="F1329" s="176" t="s">
        <v>471</v>
      </c>
    </row>
    <row r="1330" spans="2:6">
      <c r="D1330" s="403"/>
      <c r="E1330" s="186" t="s">
        <v>1566</v>
      </c>
      <c r="F1330" s="176" t="s">
        <v>471</v>
      </c>
    </row>
    <row r="1331" spans="2:6">
      <c r="D1331" s="403"/>
      <c r="E1331" s="186" t="s">
        <v>1567</v>
      </c>
      <c r="F1331" s="176" t="s">
        <v>471</v>
      </c>
    </row>
    <row r="1332" spans="2:6">
      <c r="D1332" s="403">
        <v>542</v>
      </c>
      <c r="E1332" s="178" t="s">
        <v>1568</v>
      </c>
      <c r="F1332" s="176" t="s">
        <v>471</v>
      </c>
    </row>
    <row r="1333" spans="2:6">
      <c r="D1333" s="403"/>
      <c r="E1333" s="186" t="s">
        <v>1569</v>
      </c>
      <c r="F1333" s="176" t="s">
        <v>471</v>
      </c>
    </row>
    <row r="1334" spans="2:6">
      <c r="D1334" s="403"/>
      <c r="E1334" s="186" t="s">
        <v>1570</v>
      </c>
      <c r="F1334" s="176" t="s">
        <v>471</v>
      </c>
    </row>
    <row r="1335" spans="2:6">
      <c r="D1335" s="403"/>
      <c r="E1335" s="186" t="s">
        <v>1571</v>
      </c>
      <c r="F1335" s="176" t="s">
        <v>471</v>
      </c>
    </row>
    <row r="1336" spans="2:6">
      <c r="D1336" s="403">
        <v>543</v>
      </c>
      <c r="E1336" s="178" t="s">
        <v>1572</v>
      </c>
      <c r="F1336" s="176" t="s">
        <v>471</v>
      </c>
    </row>
    <row r="1337" spans="2:6">
      <c r="D1337" s="403"/>
      <c r="E1337" s="186" t="s">
        <v>1573</v>
      </c>
      <c r="F1337" s="176" t="s">
        <v>471</v>
      </c>
    </row>
    <row r="1338" spans="2:6">
      <c r="D1338" s="403"/>
      <c r="E1338" s="186" t="s">
        <v>1574</v>
      </c>
      <c r="F1338" s="176" t="s">
        <v>471</v>
      </c>
    </row>
    <row r="1339" spans="2:6">
      <c r="D1339" s="403">
        <v>549</v>
      </c>
      <c r="E1339" s="178" t="s">
        <v>1575</v>
      </c>
      <c r="F1339" s="176" t="s">
        <v>471</v>
      </c>
    </row>
    <row r="1340" spans="2:6">
      <c r="D1340" s="403"/>
      <c r="E1340" s="186" t="s">
        <v>1576</v>
      </c>
      <c r="F1340" s="176" t="s">
        <v>471</v>
      </c>
    </row>
    <row r="1341" spans="2:6">
      <c r="D1341" s="403"/>
      <c r="E1341" s="186" t="s">
        <v>1577</v>
      </c>
      <c r="F1341" s="176" t="s">
        <v>471</v>
      </c>
    </row>
    <row r="1342" spans="2:6">
      <c r="D1342" s="403"/>
      <c r="E1342" s="186" t="s">
        <v>1578</v>
      </c>
      <c r="F1342" s="176" t="s">
        <v>471</v>
      </c>
    </row>
    <row r="1343" spans="2:6">
      <c r="B1343" s="225" t="s">
        <v>270</v>
      </c>
      <c r="C1343" s="396">
        <v>55</v>
      </c>
      <c r="D1343" s="408"/>
      <c r="E1343" s="185" t="s">
        <v>1579</v>
      </c>
      <c r="F1343" s="176" t="s">
        <v>471</v>
      </c>
    </row>
    <row r="1344" spans="2:6">
      <c r="D1344" s="403">
        <v>550</v>
      </c>
      <c r="E1344" s="178" t="s">
        <v>1580</v>
      </c>
      <c r="F1344" s="176" t="s">
        <v>471</v>
      </c>
    </row>
    <row r="1345" spans="4:6">
      <c r="D1345" s="403"/>
      <c r="E1345" s="186" t="s">
        <v>1581</v>
      </c>
      <c r="F1345" s="176" t="s">
        <v>471</v>
      </c>
    </row>
    <row r="1346" spans="4:6">
      <c r="D1346" s="403"/>
      <c r="E1346" s="186" t="s">
        <v>1582</v>
      </c>
      <c r="F1346" s="176" t="s">
        <v>471</v>
      </c>
    </row>
    <row r="1347" spans="4:6">
      <c r="D1347" s="403"/>
      <c r="E1347" s="186" t="s">
        <v>1583</v>
      </c>
      <c r="F1347" s="176" t="s">
        <v>471</v>
      </c>
    </row>
    <row r="1348" spans="4:6">
      <c r="D1348" s="403">
        <v>551</v>
      </c>
      <c r="E1348" s="178" t="s">
        <v>1584</v>
      </c>
      <c r="F1348" s="176" t="s">
        <v>471</v>
      </c>
    </row>
    <row r="1349" spans="4:6">
      <c r="D1349" s="403"/>
      <c r="E1349" s="186" t="s">
        <v>1585</v>
      </c>
      <c r="F1349" s="176" t="s">
        <v>471</v>
      </c>
    </row>
    <row r="1350" spans="4:6">
      <c r="D1350" s="403"/>
      <c r="E1350" s="186" t="s">
        <v>1586</v>
      </c>
      <c r="F1350" s="176" t="s">
        <v>471</v>
      </c>
    </row>
    <row r="1351" spans="4:6">
      <c r="D1351" s="403"/>
      <c r="E1351" s="186" t="s">
        <v>1587</v>
      </c>
      <c r="F1351" s="176" t="s">
        <v>471</v>
      </c>
    </row>
    <row r="1352" spans="4:6">
      <c r="D1352" s="403"/>
      <c r="E1352" s="186" t="s">
        <v>1588</v>
      </c>
      <c r="F1352" s="176" t="s">
        <v>471</v>
      </c>
    </row>
    <row r="1353" spans="4:6">
      <c r="D1353" s="403"/>
      <c r="E1353" s="186" t="s">
        <v>1589</v>
      </c>
      <c r="F1353" s="176" t="s">
        <v>471</v>
      </c>
    </row>
    <row r="1354" spans="4:6">
      <c r="D1354" s="403"/>
      <c r="E1354" s="186" t="s">
        <v>1590</v>
      </c>
      <c r="F1354" s="176" t="s">
        <v>471</v>
      </c>
    </row>
    <row r="1355" spans="4:6">
      <c r="D1355" s="403">
        <v>552</v>
      </c>
      <c r="E1355" s="178" t="s">
        <v>1591</v>
      </c>
      <c r="F1355" s="176" t="s">
        <v>471</v>
      </c>
    </row>
    <row r="1356" spans="4:6">
      <c r="D1356" s="403"/>
      <c r="E1356" s="186" t="s">
        <v>1592</v>
      </c>
      <c r="F1356" s="176" t="s">
        <v>471</v>
      </c>
    </row>
    <row r="1357" spans="4:6">
      <c r="D1357" s="403"/>
      <c r="E1357" s="186" t="s">
        <v>1593</v>
      </c>
      <c r="F1357" s="176" t="s">
        <v>471</v>
      </c>
    </row>
    <row r="1358" spans="4:6">
      <c r="D1358" s="403"/>
      <c r="E1358" s="186" t="s">
        <v>1594</v>
      </c>
      <c r="F1358" s="176" t="s">
        <v>471</v>
      </c>
    </row>
    <row r="1359" spans="4:6">
      <c r="D1359" s="403"/>
      <c r="E1359" s="186" t="s">
        <v>1595</v>
      </c>
      <c r="F1359" s="176" t="s">
        <v>471</v>
      </c>
    </row>
    <row r="1360" spans="4:6">
      <c r="D1360" s="403">
        <v>553</v>
      </c>
      <c r="E1360" s="178" t="s">
        <v>1596</v>
      </c>
      <c r="F1360" s="176" t="s">
        <v>471</v>
      </c>
    </row>
    <row r="1361" spans="2:6">
      <c r="D1361" s="403"/>
      <c r="E1361" s="186" t="s">
        <v>1597</v>
      </c>
      <c r="F1361" s="176" t="s">
        <v>471</v>
      </c>
    </row>
    <row r="1362" spans="2:6">
      <c r="D1362" s="403"/>
      <c r="E1362" s="186" t="s">
        <v>1598</v>
      </c>
      <c r="F1362" s="176" t="s">
        <v>471</v>
      </c>
    </row>
    <row r="1363" spans="2:6">
      <c r="D1363" s="403">
        <v>559</v>
      </c>
      <c r="E1363" s="178" t="s">
        <v>1599</v>
      </c>
      <c r="F1363" s="176" t="s">
        <v>471</v>
      </c>
    </row>
    <row r="1364" spans="2:6">
      <c r="D1364" s="403"/>
      <c r="E1364" s="186" t="s">
        <v>1600</v>
      </c>
      <c r="F1364" s="176" t="s">
        <v>471</v>
      </c>
    </row>
    <row r="1365" spans="2:6">
      <c r="D1365" s="403"/>
      <c r="E1365" s="186" t="s">
        <v>1601</v>
      </c>
      <c r="F1365" s="176" t="s">
        <v>471</v>
      </c>
    </row>
    <row r="1366" spans="2:6">
      <c r="D1366" s="403"/>
      <c r="E1366" s="186" t="s">
        <v>1602</v>
      </c>
      <c r="F1366" s="176" t="s">
        <v>471</v>
      </c>
    </row>
    <row r="1367" spans="2:6">
      <c r="D1367" s="403"/>
      <c r="E1367" s="186" t="s">
        <v>1603</v>
      </c>
      <c r="F1367" s="176" t="s">
        <v>471</v>
      </c>
    </row>
    <row r="1368" spans="2:6">
      <c r="D1368" s="403"/>
      <c r="E1368" s="186" t="s">
        <v>1604</v>
      </c>
      <c r="F1368" s="176" t="s">
        <v>471</v>
      </c>
    </row>
    <row r="1369" spans="2:6">
      <c r="D1369" s="403"/>
      <c r="E1369" s="186" t="s">
        <v>1605</v>
      </c>
      <c r="F1369" s="176" t="s">
        <v>471</v>
      </c>
    </row>
    <row r="1370" spans="2:6">
      <c r="D1370" s="403"/>
      <c r="E1370" s="186" t="s">
        <v>2488</v>
      </c>
      <c r="F1370" s="176" t="s">
        <v>471</v>
      </c>
    </row>
    <row r="1371" spans="2:6">
      <c r="D1371" s="403"/>
      <c r="E1371" s="186" t="s">
        <v>1606</v>
      </c>
      <c r="F1371" s="176" t="s">
        <v>471</v>
      </c>
    </row>
    <row r="1372" spans="2:6">
      <c r="D1372" s="403"/>
      <c r="E1372" s="186" t="s">
        <v>1607</v>
      </c>
      <c r="F1372" s="176" t="s">
        <v>471</v>
      </c>
    </row>
    <row r="1373" spans="2:6">
      <c r="B1373" s="225" t="s">
        <v>270</v>
      </c>
      <c r="C1373" s="396">
        <v>56</v>
      </c>
      <c r="D1373" s="408"/>
      <c r="E1373" s="185" t="s">
        <v>1608</v>
      </c>
      <c r="F1373" s="176" t="s">
        <v>471</v>
      </c>
    </row>
    <row r="1374" spans="2:6">
      <c r="D1374" s="403">
        <v>560</v>
      </c>
      <c r="E1374" s="178" t="s">
        <v>1609</v>
      </c>
      <c r="F1374" s="176" t="s">
        <v>471</v>
      </c>
    </row>
    <row r="1375" spans="2:6">
      <c r="D1375" s="403"/>
      <c r="E1375" s="186" t="s">
        <v>1610</v>
      </c>
      <c r="F1375" s="176" t="s">
        <v>471</v>
      </c>
    </row>
    <row r="1376" spans="2:6">
      <c r="D1376" s="403"/>
      <c r="E1376" s="186" t="s">
        <v>1611</v>
      </c>
      <c r="F1376" s="176" t="s">
        <v>471</v>
      </c>
    </row>
    <row r="1377" spans="2:6">
      <c r="D1377" s="403"/>
      <c r="E1377" s="186" t="s">
        <v>1612</v>
      </c>
      <c r="F1377" s="176" t="s">
        <v>471</v>
      </c>
    </row>
    <row r="1378" spans="2:6">
      <c r="D1378" s="403">
        <v>561</v>
      </c>
      <c r="E1378" s="178" t="s">
        <v>1613</v>
      </c>
      <c r="F1378" s="176" t="s">
        <v>471</v>
      </c>
    </row>
    <row r="1379" spans="2:6">
      <c r="D1379" s="403"/>
      <c r="E1379" s="186" t="s">
        <v>1614</v>
      </c>
      <c r="F1379" s="176" t="s">
        <v>471</v>
      </c>
    </row>
    <row r="1380" spans="2:6">
      <c r="D1380" s="403">
        <v>569</v>
      </c>
      <c r="E1380" s="178" t="s">
        <v>1615</v>
      </c>
      <c r="F1380" s="176" t="s">
        <v>471</v>
      </c>
    </row>
    <row r="1381" spans="2:6">
      <c r="D1381" s="403"/>
      <c r="E1381" s="186" t="s">
        <v>1616</v>
      </c>
      <c r="F1381" s="176" t="s">
        <v>471</v>
      </c>
    </row>
    <row r="1382" spans="2:6">
      <c r="B1382" s="225" t="s">
        <v>270</v>
      </c>
      <c r="C1382" s="396">
        <v>57</v>
      </c>
      <c r="D1382" s="408"/>
      <c r="E1382" s="185" t="s">
        <v>1617</v>
      </c>
      <c r="F1382" s="176" t="s">
        <v>471</v>
      </c>
    </row>
    <row r="1383" spans="2:6">
      <c r="D1383" s="403">
        <v>570</v>
      </c>
      <c r="E1383" s="178" t="s">
        <v>1618</v>
      </c>
      <c r="F1383" s="176" t="s">
        <v>471</v>
      </c>
    </row>
    <row r="1384" spans="2:6">
      <c r="D1384" s="403"/>
      <c r="E1384" s="186" t="s">
        <v>1619</v>
      </c>
      <c r="F1384" s="176" t="s">
        <v>471</v>
      </c>
    </row>
    <row r="1385" spans="2:6">
      <c r="D1385" s="403"/>
      <c r="E1385" s="186" t="s">
        <v>1620</v>
      </c>
      <c r="F1385" s="176" t="s">
        <v>471</v>
      </c>
    </row>
    <row r="1386" spans="2:6">
      <c r="D1386" s="403"/>
      <c r="E1386" s="186" t="s">
        <v>1621</v>
      </c>
      <c r="F1386" s="176" t="s">
        <v>471</v>
      </c>
    </row>
    <row r="1387" spans="2:6">
      <c r="D1387" s="403">
        <v>571</v>
      </c>
      <c r="E1387" s="178" t="s">
        <v>1622</v>
      </c>
      <c r="F1387" s="176" t="s">
        <v>471</v>
      </c>
    </row>
    <row r="1388" spans="2:6">
      <c r="D1388" s="403"/>
      <c r="E1388" s="186" t="s">
        <v>1623</v>
      </c>
      <c r="F1388" s="176" t="s">
        <v>471</v>
      </c>
    </row>
    <row r="1389" spans="2:6">
      <c r="D1389" s="403"/>
      <c r="E1389" s="186" t="s">
        <v>1624</v>
      </c>
      <c r="F1389" s="176" t="s">
        <v>471</v>
      </c>
    </row>
    <row r="1390" spans="2:6">
      <c r="D1390" s="403">
        <v>572</v>
      </c>
      <c r="E1390" s="178" t="s">
        <v>1625</v>
      </c>
      <c r="F1390" s="176" t="s">
        <v>471</v>
      </c>
    </row>
    <row r="1391" spans="2:6">
      <c r="D1391" s="403"/>
      <c r="E1391" s="186" t="s">
        <v>1626</v>
      </c>
      <c r="F1391" s="176" t="s">
        <v>471</v>
      </c>
    </row>
    <row r="1392" spans="2:6">
      <c r="D1392" s="403">
        <v>573</v>
      </c>
      <c r="E1392" s="178" t="s">
        <v>1627</v>
      </c>
      <c r="F1392" s="176" t="s">
        <v>471</v>
      </c>
    </row>
    <row r="1393" spans="2:6">
      <c r="D1393" s="403"/>
      <c r="E1393" s="186" t="s">
        <v>1628</v>
      </c>
      <c r="F1393" s="176" t="s">
        <v>471</v>
      </c>
    </row>
    <row r="1394" spans="2:6">
      <c r="D1394" s="403"/>
      <c r="E1394" s="186" t="s">
        <v>1629</v>
      </c>
      <c r="F1394" s="176" t="s">
        <v>471</v>
      </c>
    </row>
    <row r="1395" spans="2:6">
      <c r="D1395" s="403">
        <v>574</v>
      </c>
      <c r="E1395" s="178" t="s">
        <v>1630</v>
      </c>
      <c r="F1395" s="176" t="s">
        <v>471</v>
      </c>
    </row>
    <row r="1396" spans="2:6">
      <c r="D1396" s="403"/>
      <c r="E1396" s="186" t="s">
        <v>1631</v>
      </c>
      <c r="F1396" s="176" t="s">
        <v>471</v>
      </c>
    </row>
    <row r="1397" spans="2:6">
      <c r="D1397" s="403"/>
      <c r="E1397" s="186" t="s">
        <v>1632</v>
      </c>
      <c r="F1397" s="176" t="s">
        <v>471</v>
      </c>
    </row>
    <row r="1398" spans="2:6">
      <c r="D1398" s="403">
        <v>579</v>
      </c>
      <c r="E1398" s="178" t="s">
        <v>1633</v>
      </c>
      <c r="F1398" s="176" t="s">
        <v>471</v>
      </c>
    </row>
    <row r="1399" spans="2:6">
      <c r="D1399" s="403"/>
      <c r="E1399" s="186" t="s">
        <v>1634</v>
      </c>
      <c r="F1399" s="176" t="s">
        <v>471</v>
      </c>
    </row>
    <row r="1400" spans="2:6">
      <c r="D1400" s="403"/>
      <c r="E1400" s="186" t="s">
        <v>1635</v>
      </c>
      <c r="F1400" s="176" t="s">
        <v>471</v>
      </c>
    </row>
    <row r="1401" spans="2:6">
      <c r="D1401" s="403"/>
      <c r="E1401" s="186" t="s">
        <v>1636</v>
      </c>
      <c r="F1401" s="176" t="s">
        <v>471</v>
      </c>
    </row>
    <row r="1402" spans="2:6">
      <c r="D1402" s="403"/>
      <c r="E1402" s="186" t="s">
        <v>1637</v>
      </c>
      <c r="F1402" s="176" t="s">
        <v>471</v>
      </c>
    </row>
    <row r="1403" spans="2:6">
      <c r="B1403" s="225" t="s">
        <v>270</v>
      </c>
      <c r="C1403" s="396">
        <v>58</v>
      </c>
      <c r="D1403" s="408"/>
      <c r="E1403" s="185" t="s">
        <v>1638</v>
      </c>
      <c r="F1403" s="176" t="s">
        <v>471</v>
      </c>
    </row>
    <row r="1404" spans="2:6">
      <c r="D1404" s="403">
        <v>580</v>
      </c>
      <c r="E1404" s="178" t="s">
        <v>1639</v>
      </c>
      <c r="F1404" s="176" t="s">
        <v>471</v>
      </c>
    </row>
    <row r="1405" spans="2:6">
      <c r="D1405" s="403"/>
      <c r="E1405" s="186" t="s">
        <v>1640</v>
      </c>
      <c r="F1405" s="176" t="s">
        <v>471</v>
      </c>
    </row>
    <row r="1406" spans="2:6">
      <c r="D1406" s="403"/>
      <c r="E1406" s="186" t="s">
        <v>1641</v>
      </c>
      <c r="F1406" s="176" t="s">
        <v>471</v>
      </c>
    </row>
    <row r="1407" spans="2:6">
      <c r="D1407" s="403"/>
      <c r="E1407" s="186" t="s">
        <v>1642</v>
      </c>
      <c r="F1407" s="176" t="s">
        <v>471</v>
      </c>
    </row>
    <row r="1408" spans="2:6">
      <c r="D1408" s="403">
        <v>581</v>
      </c>
      <c r="E1408" s="178" t="s">
        <v>1643</v>
      </c>
      <c r="F1408" s="176" t="s">
        <v>471</v>
      </c>
    </row>
    <row r="1409" spans="4:6">
      <c r="D1409" s="403"/>
      <c r="E1409" s="186" t="s">
        <v>1644</v>
      </c>
      <c r="F1409" s="176" t="s">
        <v>471</v>
      </c>
    </row>
    <row r="1410" spans="4:6">
      <c r="D1410" s="403">
        <v>582</v>
      </c>
      <c r="E1410" s="178" t="s">
        <v>1645</v>
      </c>
      <c r="F1410" s="176" t="s">
        <v>471</v>
      </c>
    </row>
    <row r="1411" spans="4:6">
      <c r="D1411" s="403"/>
      <c r="E1411" s="186" t="s">
        <v>1646</v>
      </c>
      <c r="F1411" s="176" t="s">
        <v>471</v>
      </c>
    </row>
    <row r="1412" spans="4:6">
      <c r="D1412" s="403"/>
      <c r="E1412" s="186" t="s">
        <v>1647</v>
      </c>
      <c r="F1412" s="176" t="s">
        <v>471</v>
      </c>
    </row>
    <row r="1413" spans="4:6">
      <c r="D1413" s="403">
        <v>583</v>
      </c>
      <c r="E1413" s="178" t="s">
        <v>1648</v>
      </c>
      <c r="F1413" s="176" t="s">
        <v>471</v>
      </c>
    </row>
    <row r="1414" spans="4:6">
      <c r="D1414" s="403"/>
      <c r="E1414" s="186" t="s">
        <v>1649</v>
      </c>
      <c r="F1414" s="176" t="s">
        <v>471</v>
      </c>
    </row>
    <row r="1415" spans="4:6">
      <c r="D1415" s="403"/>
      <c r="E1415" s="186" t="s">
        <v>1650</v>
      </c>
      <c r="F1415" s="176" t="s">
        <v>471</v>
      </c>
    </row>
    <row r="1416" spans="4:6">
      <c r="D1416" s="403">
        <v>584</v>
      </c>
      <c r="E1416" s="178" t="s">
        <v>1651</v>
      </c>
      <c r="F1416" s="176" t="s">
        <v>471</v>
      </c>
    </row>
    <row r="1417" spans="4:6">
      <c r="D1417" s="403"/>
      <c r="E1417" s="186" t="s">
        <v>1652</v>
      </c>
      <c r="F1417" s="176" t="s">
        <v>471</v>
      </c>
    </row>
    <row r="1418" spans="4:6">
      <c r="D1418" s="403">
        <v>585</v>
      </c>
      <c r="E1418" s="178" t="s">
        <v>1653</v>
      </c>
      <c r="F1418" s="176" t="s">
        <v>471</v>
      </c>
    </row>
    <row r="1419" spans="4:6">
      <c r="D1419" s="403"/>
      <c r="E1419" s="186" t="s">
        <v>1654</v>
      </c>
      <c r="F1419" s="176" t="s">
        <v>471</v>
      </c>
    </row>
    <row r="1420" spans="4:6">
      <c r="D1420" s="403">
        <v>586</v>
      </c>
      <c r="E1420" s="178" t="s">
        <v>1655</v>
      </c>
      <c r="F1420" s="176" t="s">
        <v>471</v>
      </c>
    </row>
    <row r="1421" spans="4:6">
      <c r="D1421" s="403"/>
      <c r="E1421" s="186" t="s">
        <v>1656</v>
      </c>
      <c r="F1421" s="176" t="s">
        <v>471</v>
      </c>
    </row>
    <row r="1422" spans="4:6">
      <c r="D1422" s="403"/>
      <c r="E1422" s="186" t="s">
        <v>1657</v>
      </c>
      <c r="F1422" s="176" t="s">
        <v>471</v>
      </c>
    </row>
    <row r="1423" spans="4:6">
      <c r="D1423" s="403"/>
      <c r="E1423" s="186" t="s">
        <v>1658</v>
      </c>
      <c r="F1423" s="176" t="s">
        <v>471</v>
      </c>
    </row>
    <row r="1424" spans="4:6">
      <c r="D1424" s="403"/>
      <c r="E1424" s="186" t="s">
        <v>1659</v>
      </c>
      <c r="F1424" s="176" t="s">
        <v>471</v>
      </c>
    </row>
    <row r="1425" spans="2:6">
      <c r="D1425" s="403">
        <v>589</v>
      </c>
      <c r="E1425" s="178" t="s">
        <v>1660</v>
      </c>
      <c r="F1425" s="176" t="s">
        <v>471</v>
      </c>
    </row>
    <row r="1426" spans="2:6">
      <c r="D1426" s="403"/>
      <c r="E1426" s="186" t="s">
        <v>1661</v>
      </c>
      <c r="F1426" s="176" t="s">
        <v>471</v>
      </c>
    </row>
    <row r="1427" spans="2:6">
      <c r="D1427" s="403"/>
      <c r="E1427" s="186" t="s">
        <v>1662</v>
      </c>
      <c r="F1427" s="176" t="s">
        <v>471</v>
      </c>
    </row>
    <row r="1428" spans="2:6">
      <c r="D1428" s="403"/>
      <c r="E1428" s="186" t="s">
        <v>1663</v>
      </c>
      <c r="F1428" s="176" t="s">
        <v>471</v>
      </c>
    </row>
    <row r="1429" spans="2:6">
      <c r="D1429" s="403"/>
      <c r="E1429" s="186" t="s">
        <v>1664</v>
      </c>
      <c r="F1429" s="176" t="s">
        <v>471</v>
      </c>
    </row>
    <row r="1430" spans="2:6">
      <c r="D1430" s="403"/>
      <c r="E1430" s="186" t="s">
        <v>1665</v>
      </c>
      <c r="F1430" s="176" t="s">
        <v>471</v>
      </c>
    </row>
    <row r="1431" spans="2:6">
      <c r="D1431" s="403"/>
      <c r="E1431" s="186" t="s">
        <v>1666</v>
      </c>
      <c r="F1431" s="176" t="s">
        <v>471</v>
      </c>
    </row>
    <row r="1432" spans="2:6">
      <c r="D1432" s="403"/>
      <c r="E1432" s="186" t="s">
        <v>1667</v>
      </c>
      <c r="F1432" s="176" t="s">
        <v>471</v>
      </c>
    </row>
    <row r="1433" spans="2:6">
      <c r="D1433" s="403"/>
      <c r="E1433" s="186" t="s">
        <v>1668</v>
      </c>
      <c r="F1433" s="176" t="s">
        <v>471</v>
      </c>
    </row>
    <row r="1434" spans="2:6">
      <c r="D1434" s="403"/>
      <c r="E1434" s="186" t="s">
        <v>1669</v>
      </c>
      <c r="F1434" s="176" t="s">
        <v>471</v>
      </c>
    </row>
    <row r="1435" spans="2:6">
      <c r="B1435" s="225" t="s">
        <v>270</v>
      </c>
      <c r="C1435" s="396">
        <v>59</v>
      </c>
      <c r="D1435" s="408"/>
      <c r="E1435" s="185" t="s">
        <v>1670</v>
      </c>
      <c r="F1435" s="176" t="s">
        <v>471</v>
      </c>
    </row>
    <row r="1436" spans="2:6">
      <c r="D1436" s="403">
        <v>590</v>
      </c>
      <c r="E1436" s="178" t="s">
        <v>1671</v>
      </c>
      <c r="F1436" s="176" t="s">
        <v>471</v>
      </c>
    </row>
    <row r="1437" spans="2:6">
      <c r="D1437" s="403"/>
      <c r="E1437" s="186" t="s">
        <v>1672</v>
      </c>
      <c r="F1437" s="176" t="s">
        <v>471</v>
      </c>
    </row>
    <row r="1438" spans="2:6">
      <c r="D1438" s="403"/>
      <c r="E1438" s="186" t="s">
        <v>1673</v>
      </c>
      <c r="F1438" s="176" t="s">
        <v>471</v>
      </c>
    </row>
    <row r="1439" spans="2:6">
      <c r="D1439" s="403"/>
      <c r="E1439" s="186" t="s">
        <v>1674</v>
      </c>
      <c r="F1439" s="176" t="s">
        <v>471</v>
      </c>
    </row>
    <row r="1440" spans="2:6">
      <c r="D1440" s="403">
        <v>591</v>
      </c>
      <c r="E1440" s="178" t="s">
        <v>1675</v>
      </c>
      <c r="F1440" s="176" t="s">
        <v>471</v>
      </c>
    </row>
    <row r="1441" spans="2:6">
      <c r="D1441" s="403"/>
      <c r="E1441" s="186" t="s">
        <v>1676</v>
      </c>
      <c r="F1441" s="176" t="s">
        <v>471</v>
      </c>
    </row>
    <row r="1442" spans="2:6">
      <c r="D1442" s="403"/>
      <c r="E1442" s="186" t="s">
        <v>1677</v>
      </c>
      <c r="F1442" s="176" t="s">
        <v>471</v>
      </c>
    </row>
    <row r="1443" spans="2:6">
      <c r="D1443" s="403"/>
      <c r="E1443" s="186" t="s">
        <v>1678</v>
      </c>
      <c r="F1443" s="176" t="s">
        <v>471</v>
      </c>
    </row>
    <row r="1444" spans="2:6">
      <c r="D1444" s="403"/>
      <c r="E1444" s="186" t="s">
        <v>1679</v>
      </c>
      <c r="F1444" s="176" t="s">
        <v>471</v>
      </c>
    </row>
    <row r="1445" spans="2:6">
      <c r="D1445" s="403">
        <v>592</v>
      </c>
      <c r="E1445" s="178" t="s">
        <v>1680</v>
      </c>
      <c r="F1445" s="176" t="s">
        <v>471</v>
      </c>
    </row>
    <row r="1446" spans="2:6">
      <c r="D1446" s="403"/>
      <c r="E1446" s="186" t="s">
        <v>1681</v>
      </c>
      <c r="F1446" s="176" t="s">
        <v>471</v>
      </c>
    </row>
    <row r="1447" spans="2:6">
      <c r="D1447" s="403">
        <v>593</v>
      </c>
      <c r="E1447" s="178" t="s">
        <v>1682</v>
      </c>
      <c r="F1447" s="176" t="s">
        <v>471</v>
      </c>
    </row>
    <row r="1448" spans="2:6">
      <c r="D1448" s="403"/>
      <c r="E1448" s="186" t="s">
        <v>1683</v>
      </c>
      <c r="F1448" s="176" t="s">
        <v>471</v>
      </c>
    </row>
    <row r="1449" spans="2:6">
      <c r="D1449" s="403"/>
      <c r="E1449" s="186" t="s">
        <v>1684</v>
      </c>
      <c r="F1449" s="176" t="s">
        <v>471</v>
      </c>
    </row>
    <row r="1450" spans="2:6">
      <c r="D1450" s="403"/>
      <c r="E1450" s="186" t="s">
        <v>1685</v>
      </c>
      <c r="F1450" s="176" t="s">
        <v>471</v>
      </c>
    </row>
    <row r="1451" spans="2:6">
      <c r="D1451" s="403"/>
      <c r="E1451" s="186" t="s">
        <v>1686</v>
      </c>
      <c r="F1451" s="176" t="s">
        <v>471</v>
      </c>
    </row>
    <row r="1452" spans="2:6">
      <c r="B1452" s="225" t="s">
        <v>270</v>
      </c>
      <c r="C1452" s="396">
        <v>60</v>
      </c>
      <c r="D1452" s="408"/>
      <c r="E1452" s="185" t="s">
        <v>1687</v>
      </c>
      <c r="F1452" s="176" t="s">
        <v>471</v>
      </c>
    </row>
    <row r="1453" spans="2:6">
      <c r="D1453" s="403">
        <v>600</v>
      </c>
      <c r="E1453" s="178" t="s">
        <v>1688</v>
      </c>
      <c r="F1453" s="176" t="s">
        <v>471</v>
      </c>
    </row>
    <row r="1454" spans="2:6">
      <c r="D1454" s="403"/>
      <c r="E1454" s="186" t="s">
        <v>1689</v>
      </c>
      <c r="F1454" s="176" t="s">
        <v>471</v>
      </c>
    </row>
    <row r="1455" spans="2:6">
      <c r="D1455" s="403"/>
      <c r="E1455" s="186" t="s">
        <v>1690</v>
      </c>
      <c r="F1455" s="176" t="s">
        <v>471</v>
      </c>
    </row>
    <row r="1456" spans="2:6">
      <c r="D1456" s="403"/>
      <c r="E1456" s="186" t="s">
        <v>1691</v>
      </c>
      <c r="F1456" s="176" t="s">
        <v>471</v>
      </c>
    </row>
    <row r="1457" spans="4:6">
      <c r="D1457" s="403">
        <v>601</v>
      </c>
      <c r="E1457" s="178" t="s">
        <v>1692</v>
      </c>
      <c r="F1457" s="176" t="s">
        <v>471</v>
      </c>
    </row>
    <row r="1458" spans="4:6">
      <c r="D1458" s="403"/>
      <c r="E1458" s="186" t="s">
        <v>1693</v>
      </c>
      <c r="F1458" s="176" t="s">
        <v>471</v>
      </c>
    </row>
    <row r="1459" spans="4:6">
      <c r="D1459" s="403"/>
      <c r="E1459" s="186" t="s">
        <v>1694</v>
      </c>
      <c r="F1459" s="176" t="s">
        <v>471</v>
      </c>
    </row>
    <row r="1460" spans="4:6">
      <c r="D1460" s="403"/>
      <c r="E1460" s="186" t="s">
        <v>1695</v>
      </c>
      <c r="F1460" s="176" t="s">
        <v>471</v>
      </c>
    </row>
    <row r="1461" spans="4:6">
      <c r="D1461" s="403"/>
      <c r="E1461" s="186" t="s">
        <v>1696</v>
      </c>
      <c r="F1461" s="176" t="s">
        <v>471</v>
      </c>
    </row>
    <row r="1462" spans="4:6">
      <c r="D1462" s="403">
        <v>602</v>
      </c>
      <c r="E1462" s="178" t="s">
        <v>1697</v>
      </c>
      <c r="F1462" s="176" t="s">
        <v>471</v>
      </c>
    </row>
    <row r="1463" spans="4:6">
      <c r="D1463" s="403"/>
      <c r="E1463" s="186" t="s">
        <v>1698</v>
      </c>
      <c r="F1463" s="176" t="s">
        <v>471</v>
      </c>
    </row>
    <row r="1464" spans="4:6">
      <c r="D1464" s="403"/>
      <c r="E1464" s="186" t="s">
        <v>1699</v>
      </c>
      <c r="F1464" s="176" t="s">
        <v>471</v>
      </c>
    </row>
    <row r="1465" spans="4:6">
      <c r="D1465" s="403"/>
      <c r="E1465" s="186" t="s">
        <v>1700</v>
      </c>
      <c r="F1465" s="176" t="s">
        <v>471</v>
      </c>
    </row>
    <row r="1466" spans="4:6">
      <c r="D1466" s="403"/>
      <c r="E1466" s="186" t="s">
        <v>1701</v>
      </c>
      <c r="F1466" s="176" t="s">
        <v>471</v>
      </c>
    </row>
    <row r="1467" spans="4:6">
      <c r="D1467" s="403">
        <v>603</v>
      </c>
      <c r="E1467" s="178" t="s">
        <v>1702</v>
      </c>
      <c r="F1467" s="176" t="s">
        <v>471</v>
      </c>
    </row>
    <row r="1468" spans="4:6">
      <c r="D1468" s="403"/>
      <c r="E1468" s="186" t="s">
        <v>1703</v>
      </c>
      <c r="F1468" s="176" t="s">
        <v>471</v>
      </c>
    </row>
    <row r="1469" spans="4:6">
      <c r="D1469" s="403"/>
      <c r="E1469" s="186" t="s">
        <v>1704</v>
      </c>
      <c r="F1469" s="176" t="s">
        <v>471</v>
      </c>
    </row>
    <row r="1470" spans="4:6">
      <c r="D1470" s="403"/>
      <c r="E1470" s="186" t="s">
        <v>1705</v>
      </c>
      <c r="F1470" s="176" t="s">
        <v>471</v>
      </c>
    </row>
    <row r="1471" spans="4:6">
      <c r="D1471" s="403"/>
      <c r="E1471" s="186" t="s">
        <v>1706</v>
      </c>
      <c r="F1471" s="176" t="s">
        <v>471</v>
      </c>
    </row>
    <row r="1472" spans="4:6">
      <c r="D1472" s="403">
        <v>604</v>
      </c>
      <c r="E1472" s="178" t="s">
        <v>1707</v>
      </c>
      <c r="F1472" s="176" t="s">
        <v>471</v>
      </c>
    </row>
    <row r="1473" spans="4:6">
      <c r="D1473" s="403"/>
      <c r="E1473" s="186" t="s">
        <v>1708</v>
      </c>
      <c r="F1473" s="176" t="s">
        <v>471</v>
      </c>
    </row>
    <row r="1474" spans="4:6">
      <c r="D1474" s="403"/>
      <c r="E1474" s="186" t="s">
        <v>1709</v>
      </c>
      <c r="F1474" s="176" t="s">
        <v>471</v>
      </c>
    </row>
    <row r="1475" spans="4:6">
      <c r="D1475" s="403"/>
      <c r="E1475" s="186" t="s">
        <v>1710</v>
      </c>
      <c r="F1475" s="176" t="s">
        <v>471</v>
      </c>
    </row>
    <row r="1476" spans="4:6">
      <c r="D1476" s="403">
        <v>605</v>
      </c>
      <c r="E1476" s="178" t="s">
        <v>1711</v>
      </c>
      <c r="F1476" s="176" t="s">
        <v>471</v>
      </c>
    </row>
    <row r="1477" spans="4:6">
      <c r="D1477" s="403"/>
      <c r="E1477" s="186" t="s">
        <v>1712</v>
      </c>
      <c r="F1477" s="176" t="s">
        <v>471</v>
      </c>
    </row>
    <row r="1478" spans="4:6">
      <c r="D1478" s="403"/>
      <c r="E1478" s="186" t="s">
        <v>1713</v>
      </c>
      <c r="F1478" s="176" t="s">
        <v>471</v>
      </c>
    </row>
    <row r="1479" spans="4:6">
      <c r="D1479" s="403">
        <v>606</v>
      </c>
      <c r="E1479" s="178" t="s">
        <v>1714</v>
      </c>
      <c r="F1479" s="176" t="s">
        <v>471</v>
      </c>
    </row>
    <row r="1480" spans="4:6">
      <c r="D1480" s="403"/>
      <c r="E1480" s="186" t="s">
        <v>1715</v>
      </c>
      <c r="F1480" s="176" t="s">
        <v>471</v>
      </c>
    </row>
    <row r="1481" spans="4:6">
      <c r="D1481" s="403"/>
      <c r="E1481" s="186" t="s">
        <v>1716</v>
      </c>
      <c r="F1481" s="176" t="s">
        <v>471</v>
      </c>
    </row>
    <row r="1482" spans="4:6">
      <c r="D1482" s="403"/>
      <c r="E1482" s="186" t="s">
        <v>1717</v>
      </c>
      <c r="F1482" s="176" t="s">
        <v>471</v>
      </c>
    </row>
    <row r="1483" spans="4:6">
      <c r="D1483" s="403"/>
      <c r="E1483" s="186" t="s">
        <v>1718</v>
      </c>
      <c r="F1483" s="176" t="s">
        <v>471</v>
      </c>
    </row>
    <row r="1484" spans="4:6">
      <c r="D1484" s="403">
        <v>607</v>
      </c>
      <c r="E1484" s="178" t="s">
        <v>1719</v>
      </c>
      <c r="F1484" s="176" t="s">
        <v>471</v>
      </c>
    </row>
    <row r="1485" spans="4:6">
      <c r="D1485" s="403"/>
      <c r="E1485" s="186" t="s">
        <v>1720</v>
      </c>
      <c r="F1485" s="176" t="s">
        <v>471</v>
      </c>
    </row>
    <row r="1486" spans="4:6">
      <c r="D1486" s="403"/>
      <c r="E1486" s="186" t="s">
        <v>1721</v>
      </c>
      <c r="F1486" s="176" t="s">
        <v>471</v>
      </c>
    </row>
    <row r="1487" spans="4:6">
      <c r="D1487" s="403"/>
      <c r="E1487" s="186" t="s">
        <v>1722</v>
      </c>
      <c r="F1487" s="176" t="s">
        <v>471</v>
      </c>
    </row>
    <row r="1488" spans="4:6">
      <c r="D1488" s="403">
        <v>608</v>
      </c>
      <c r="E1488" s="178" t="s">
        <v>1723</v>
      </c>
      <c r="F1488" s="176" t="s">
        <v>471</v>
      </c>
    </row>
    <row r="1489" spans="2:6">
      <c r="D1489" s="403"/>
      <c r="E1489" s="186" t="s">
        <v>1724</v>
      </c>
      <c r="F1489" s="176" t="s">
        <v>471</v>
      </c>
    </row>
    <row r="1490" spans="2:6">
      <c r="D1490" s="403"/>
      <c r="E1490" s="186" t="s">
        <v>1725</v>
      </c>
      <c r="F1490" s="176" t="s">
        <v>471</v>
      </c>
    </row>
    <row r="1491" spans="2:6">
      <c r="D1491" s="403">
        <v>609</v>
      </c>
      <c r="E1491" s="178" t="s">
        <v>1726</v>
      </c>
      <c r="F1491" s="176" t="s">
        <v>471</v>
      </c>
    </row>
    <row r="1492" spans="2:6">
      <c r="D1492" s="403"/>
      <c r="E1492" s="186" t="s">
        <v>1727</v>
      </c>
      <c r="F1492" s="176" t="s">
        <v>471</v>
      </c>
    </row>
    <row r="1493" spans="2:6">
      <c r="D1493" s="403"/>
      <c r="E1493" s="186" t="s">
        <v>1728</v>
      </c>
      <c r="F1493" s="176" t="s">
        <v>471</v>
      </c>
    </row>
    <row r="1494" spans="2:6">
      <c r="D1494" s="403"/>
      <c r="E1494" s="186" t="s">
        <v>1729</v>
      </c>
      <c r="F1494" s="176" t="s">
        <v>471</v>
      </c>
    </row>
    <row r="1495" spans="2:6">
      <c r="D1495" s="403"/>
      <c r="E1495" s="186" t="s">
        <v>1730</v>
      </c>
      <c r="F1495" s="176" t="s">
        <v>471</v>
      </c>
    </row>
    <row r="1496" spans="2:6">
      <c r="D1496" s="403"/>
      <c r="E1496" s="186" t="s">
        <v>1731</v>
      </c>
      <c r="F1496" s="176" t="s">
        <v>471</v>
      </c>
    </row>
    <row r="1497" spans="2:6">
      <c r="D1497" s="403"/>
      <c r="E1497" s="186" t="s">
        <v>1732</v>
      </c>
      <c r="F1497" s="176" t="s">
        <v>471</v>
      </c>
    </row>
    <row r="1498" spans="2:6">
      <c r="D1498" s="403"/>
      <c r="E1498" s="186" t="s">
        <v>1733</v>
      </c>
      <c r="F1498" s="176" t="s">
        <v>471</v>
      </c>
    </row>
    <row r="1499" spans="2:6">
      <c r="D1499" s="403"/>
      <c r="E1499" s="186" t="s">
        <v>1734</v>
      </c>
      <c r="F1499" s="176" t="s">
        <v>471</v>
      </c>
    </row>
    <row r="1500" spans="2:6">
      <c r="D1500" s="403"/>
      <c r="E1500" s="186" t="s">
        <v>1735</v>
      </c>
      <c r="F1500" s="176" t="s">
        <v>471</v>
      </c>
    </row>
    <row r="1501" spans="2:6">
      <c r="B1501" s="225" t="s">
        <v>270</v>
      </c>
      <c r="C1501" s="396">
        <v>61</v>
      </c>
      <c r="D1501" s="408"/>
      <c r="E1501" s="185" t="s">
        <v>1736</v>
      </c>
      <c r="F1501" s="176" t="s">
        <v>471</v>
      </c>
    </row>
    <row r="1502" spans="2:6">
      <c r="D1502" s="403">
        <v>610</v>
      </c>
      <c r="E1502" s="178" t="s">
        <v>1737</v>
      </c>
      <c r="F1502" s="176" t="s">
        <v>471</v>
      </c>
    </row>
    <row r="1503" spans="2:6">
      <c r="D1503" s="403"/>
      <c r="E1503" s="186" t="s">
        <v>1738</v>
      </c>
      <c r="F1503" s="176" t="s">
        <v>471</v>
      </c>
    </row>
    <row r="1504" spans="2:6">
      <c r="D1504" s="403"/>
      <c r="E1504" s="186" t="s">
        <v>1739</v>
      </c>
      <c r="F1504" s="176" t="s">
        <v>471</v>
      </c>
    </row>
    <row r="1505" spans="1:6">
      <c r="D1505" s="403"/>
      <c r="E1505" s="186" t="s">
        <v>1740</v>
      </c>
      <c r="F1505" s="176" t="s">
        <v>471</v>
      </c>
    </row>
    <row r="1506" spans="1:6">
      <c r="D1506" s="403">
        <v>611</v>
      </c>
      <c r="E1506" s="178" t="s">
        <v>1741</v>
      </c>
      <c r="F1506" s="176" t="s">
        <v>471</v>
      </c>
    </row>
    <row r="1507" spans="1:6">
      <c r="D1507" s="403"/>
      <c r="E1507" s="186" t="s">
        <v>1742</v>
      </c>
      <c r="F1507" s="176" t="s">
        <v>471</v>
      </c>
    </row>
    <row r="1508" spans="1:6">
      <c r="D1508" s="403"/>
      <c r="E1508" s="186" t="s">
        <v>1743</v>
      </c>
      <c r="F1508" s="176" t="s">
        <v>471</v>
      </c>
    </row>
    <row r="1509" spans="1:6">
      <c r="D1509" s="403"/>
      <c r="E1509" s="186" t="s">
        <v>1744</v>
      </c>
      <c r="F1509" s="176" t="s">
        <v>471</v>
      </c>
    </row>
    <row r="1510" spans="1:6">
      <c r="D1510" s="403"/>
      <c r="E1510" s="186" t="s">
        <v>1745</v>
      </c>
      <c r="F1510" s="176" t="s">
        <v>471</v>
      </c>
    </row>
    <row r="1511" spans="1:6">
      <c r="D1511" s="403"/>
      <c r="E1511" s="186" t="s">
        <v>1746</v>
      </c>
      <c r="F1511" s="176" t="s">
        <v>471</v>
      </c>
    </row>
    <row r="1512" spans="1:6">
      <c r="D1512" s="403">
        <v>612</v>
      </c>
      <c r="E1512" s="178" t="s">
        <v>1747</v>
      </c>
      <c r="F1512" s="176" t="s">
        <v>471</v>
      </c>
    </row>
    <row r="1513" spans="1:6">
      <c r="D1513" s="403"/>
      <c r="E1513" s="186" t="s">
        <v>1748</v>
      </c>
      <c r="F1513" s="176" t="s">
        <v>471</v>
      </c>
    </row>
    <row r="1514" spans="1:6">
      <c r="D1514" s="403">
        <v>619</v>
      </c>
      <c r="E1514" s="178" t="s">
        <v>1749</v>
      </c>
      <c r="F1514" s="176" t="s">
        <v>471</v>
      </c>
    </row>
    <row r="1515" spans="1:6">
      <c r="D1515" s="403"/>
      <c r="E1515" s="186" t="s">
        <v>1750</v>
      </c>
      <c r="F1515" s="176" t="s">
        <v>471</v>
      </c>
    </row>
    <row r="1516" spans="1:6">
      <c r="D1516" s="403"/>
      <c r="E1516" s="178"/>
      <c r="F1516" s="176"/>
    </row>
    <row r="1517" spans="1:6">
      <c r="D1517" s="403"/>
      <c r="E1517" s="178"/>
      <c r="F1517" s="176"/>
    </row>
    <row r="1518" spans="1:6" ht="17.25" thickBot="1">
      <c r="A1518" s="177" t="s">
        <v>1751</v>
      </c>
      <c r="D1518" s="403"/>
      <c r="E1518" s="178"/>
      <c r="F1518" s="176" t="s">
        <v>207</v>
      </c>
    </row>
    <row r="1519" spans="1:6">
      <c r="B1519" s="229" t="s">
        <v>269</v>
      </c>
      <c r="C1519" s="394"/>
      <c r="D1519" s="404"/>
      <c r="E1519" s="179"/>
      <c r="F1519" s="176"/>
    </row>
    <row r="1520" spans="1:6">
      <c r="B1520" s="223" t="s">
        <v>270</v>
      </c>
      <c r="C1520" s="389">
        <v>62</v>
      </c>
      <c r="D1520" s="405"/>
      <c r="E1520" s="180" t="s">
        <v>1752</v>
      </c>
      <c r="F1520" s="176" t="s">
        <v>207</v>
      </c>
    </row>
    <row r="1521" spans="2:6">
      <c r="B1521" s="224"/>
      <c r="C1521" s="390"/>
      <c r="D1521" s="388">
        <v>620</v>
      </c>
      <c r="E1521" s="181" t="s">
        <v>1753</v>
      </c>
      <c r="F1521" s="176" t="s">
        <v>207</v>
      </c>
    </row>
    <row r="1522" spans="2:6">
      <c r="B1522" s="224"/>
      <c r="C1522" s="390"/>
      <c r="D1522" s="388"/>
      <c r="E1522" s="182" t="s">
        <v>1754</v>
      </c>
      <c r="F1522" s="176" t="s">
        <v>207</v>
      </c>
    </row>
    <row r="1523" spans="2:6">
      <c r="B1523" s="224"/>
      <c r="C1523" s="390"/>
      <c r="D1523" s="388"/>
      <c r="E1523" s="182" t="s">
        <v>1755</v>
      </c>
      <c r="F1523" s="176" t="s">
        <v>207</v>
      </c>
    </row>
    <row r="1524" spans="2:6">
      <c r="B1524" s="224"/>
      <c r="C1524" s="390"/>
      <c r="D1524" s="388">
        <v>621</v>
      </c>
      <c r="E1524" s="181" t="s">
        <v>1756</v>
      </c>
      <c r="F1524" s="176" t="s">
        <v>207</v>
      </c>
    </row>
    <row r="1525" spans="2:6">
      <c r="B1525" s="224"/>
      <c r="C1525" s="390"/>
      <c r="D1525" s="388"/>
      <c r="E1525" s="182" t="s">
        <v>1757</v>
      </c>
      <c r="F1525" s="176" t="s">
        <v>207</v>
      </c>
    </row>
    <row r="1526" spans="2:6">
      <c r="B1526" s="224"/>
      <c r="C1526" s="390"/>
      <c r="D1526" s="388">
        <v>622</v>
      </c>
      <c r="E1526" s="181" t="s">
        <v>1758</v>
      </c>
      <c r="F1526" s="176" t="s">
        <v>207</v>
      </c>
    </row>
    <row r="1527" spans="2:6">
      <c r="B1527" s="224"/>
      <c r="C1527" s="390"/>
      <c r="D1527" s="388"/>
      <c r="E1527" s="182" t="s">
        <v>1759</v>
      </c>
      <c r="F1527" s="176" t="s">
        <v>207</v>
      </c>
    </row>
    <row r="1528" spans="2:6">
      <c r="B1528" s="224"/>
      <c r="C1528" s="390"/>
      <c r="D1528" s="388"/>
      <c r="E1528" s="182" t="s">
        <v>1760</v>
      </c>
      <c r="F1528" s="176" t="s">
        <v>207</v>
      </c>
    </row>
    <row r="1529" spans="2:6">
      <c r="B1529" s="224"/>
      <c r="C1529" s="390"/>
      <c r="D1529" s="388"/>
      <c r="E1529" s="182" t="s">
        <v>1761</v>
      </c>
      <c r="F1529" s="176" t="s">
        <v>207</v>
      </c>
    </row>
    <row r="1530" spans="2:6">
      <c r="B1530" s="224"/>
      <c r="C1530" s="390"/>
      <c r="D1530" s="388"/>
      <c r="E1530" s="182" t="s">
        <v>1762</v>
      </c>
      <c r="F1530" s="176" t="s">
        <v>207</v>
      </c>
    </row>
    <row r="1531" spans="2:6">
      <c r="B1531" s="223" t="s">
        <v>270</v>
      </c>
      <c r="C1531" s="389">
        <v>63</v>
      </c>
      <c r="D1531" s="405"/>
      <c r="E1531" s="180" t="s">
        <v>1763</v>
      </c>
      <c r="F1531" s="176" t="s">
        <v>207</v>
      </c>
    </row>
    <row r="1532" spans="2:6">
      <c r="B1532" s="224"/>
      <c r="C1532" s="390"/>
      <c r="D1532" s="388">
        <v>630</v>
      </c>
      <c r="E1532" s="181" t="s">
        <v>1764</v>
      </c>
      <c r="F1532" s="176" t="s">
        <v>207</v>
      </c>
    </row>
    <row r="1533" spans="2:6">
      <c r="B1533" s="224"/>
      <c r="C1533" s="390"/>
      <c r="D1533" s="388"/>
      <c r="E1533" s="182" t="s">
        <v>1765</v>
      </c>
      <c r="F1533" s="176" t="s">
        <v>207</v>
      </c>
    </row>
    <row r="1534" spans="2:6">
      <c r="B1534" s="224"/>
      <c r="C1534" s="390"/>
      <c r="D1534" s="388"/>
      <c r="E1534" s="182" t="s">
        <v>1766</v>
      </c>
      <c r="F1534" s="176" t="s">
        <v>207</v>
      </c>
    </row>
    <row r="1535" spans="2:6">
      <c r="B1535" s="224"/>
      <c r="C1535" s="390"/>
      <c r="D1535" s="388">
        <v>631</v>
      </c>
      <c r="E1535" s="181" t="s">
        <v>1767</v>
      </c>
      <c r="F1535" s="176" t="s">
        <v>207</v>
      </c>
    </row>
    <row r="1536" spans="2:6">
      <c r="B1536" s="224"/>
      <c r="C1536" s="390"/>
      <c r="D1536" s="388"/>
      <c r="E1536" s="182" t="s">
        <v>1768</v>
      </c>
      <c r="F1536" s="176" t="s">
        <v>207</v>
      </c>
    </row>
    <row r="1537" spans="2:6">
      <c r="B1537" s="224"/>
      <c r="C1537" s="390"/>
      <c r="D1537" s="388"/>
      <c r="E1537" s="182" t="s">
        <v>1769</v>
      </c>
      <c r="F1537" s="176" t="s">
        <v>207</v>
      </c>
    </row>
    <row r="1538" spans="2:6">
      <c r="B1538" s="224"/>
      <c r="C1538" s="390"/>
      <c r="D1538" s="388"/>
      <c r="E1538" s="182" t="s">
        <v>1770</v>
      </c>
      <c r="F1538" s="176" t="s">
        <v>207</v>
      </c>
    </row>
    <row r="1539" spans="2:6">
      <c r="B1539" s="224"/>
      <c r="C1539" s="390"/>
      <c r="D1539" s="388"/>
      <c r="E1539" s="182" t="s">
        <v>1771</v>
      </c>
      <c r="F1539" s="176" t="s">
        <v>207</v>
      </c>
    </row>
    <row r="1540" spans="2:6">
      <c r="B1540" s="224"/>
      <c r="C1540" s="390"/>
      <c r="D1540" s="388">
        <v>632</v>
      </c>
      <c r="E1540" s="181" t="s">
        <v>1772</v>
      </c>
      <c r="F1540" s="176" t="s">
        <v>207</v>
      </c>
    </row>
    <row r="1541" spans="2:6">
      <c r="B1541" s="224"/>
      <c r="C1541" s="390"/>
      <c r="D1541" s="388"/>
      <c r="E1541" s="182" t="s">
        <v>1773</v>
      </c>
      <c r="F1541" s="176" t="s">
        <v>207</v>
      </c>
    </row>
    <row r="1542" spans="2:6">
      <c r="B1542" s="224"/>
      <c r="C1542" s="390"/>
      <c r="D1542" s="388"/>
      <c r="E1542" s="182" t="s">
        <v>1774</v>
      </c>
      <c r="F1542" s="176" t="s">
        <v>207</v>
      </c>
    </row>
    <row r="1543" spans="2:6">
      <c r="B1543" s="224"/>
      <c r="C1543" s="390"/>
      <c r="D1543" s="388"/>
      <c r="E1543" s="182" t="s">
        <v>1775</v>
      </c>
      <c r="F1543" s="176" t="s">
        <v>207</v>
      </c>
    </row>
    <row r="1544" spans="2:6">
      <c r="B1544" s="224"/>
      <c r="C1544" s="390"/>
      <c r="D1544" s="388"/>
      <c r="E1544" s="182" t="s">
        <v>1776</v>
      </c>
      <c r="F1544" s="176" t="s">
        <v>207</v>
      </c>
    </row>
    <row r="1545" spans="2:6">
      <c r="B1545" s="224"/>
      <c r="C1545" s="390"/>
      <c r="D1545" s="388"/>
      <c r="E1545" s="182" t="s">
        <v>1777</v>
      </c>
      <c r="F1545" s="176" t="s">
        <v>207</v>
      </c>
    </row>
    <row r="1546" spans="2:6">
      <c r="B1546" s="223" t="s">
        <v>270</v>
      </c>
      <c r="C1546" s="389">
        <v>64</v>
      </c>
      <c r="D1546" s="405"/>
      <c r="E1546" s="180" t="s">
        <v>1778</v>
      </c>
      <c r="F1546" s="176" t="s">
        <v>207</v>
      </c>
    </row>
    <row r="1547" spans="2:6">
      <c r="B1547" s="224"/>
      <c r="C1547" s="390"/>
      <c r="D1547" s="388">
        <v>640</v>
      </c>
      <c r="E1547" s="181" t="s">
        <v>1779</v>
      </c>
      <c r="F1547" s="176" t="s">
        <v>207</v>
      </c>
    </row>
    <row r="1548" spans="2:6">
      <c r="B1548" s="224"/>
      <c r="C1548" s="390"/>
      <c r="D1548" s="388"/>
      <c r="E1548" s="182" t="s">
        <v>1780</v>
      </c>
      <c r="F1548" s="176" t="s">
        <v>207</v>
      </c>
    </row>
    <row r="1549" spans="2:6">
      <c r="B1549" s="224"/>
      <c r="C1549" s="390"/>
      <c r="D1549" s="388"/>
      <c r="E1549" s="182" t="s">
        <v>1781</v>
      </c>
      <c r="F1549" s="176" t="s">
        <v>207</v>
      </c>
    </row>
    <row r="1550" spans="2:6">
      <c r="B1550" s="224"/>
      <c r="C1550" s="390"/>
      <c r="D1550" s="388">
        <v>641</v>
      </c>
      <c r="E1550" s="181" t="s">
        <v>1782</v>
      </c>
      <c r="F1550" s="176" t="s">
        <v>207</v>
      </c>
    </row>
    <row r="1551" spans="2:6">
      <c r="B1551" s="224"/>
      <c r="C1551" s="390"/>
      <c r="D1551" s="388"/>
      <c r="E1551" s="182" t="s">
        <v>1783</v>
      </c>
      <c r="F1551" s="176" t="s">
        <v>207</v>
      </c>
    </row>
    <row r="1552" spans="2:6">
      <c r="B1552" s="224"/>
      <c r="C1552" s="390"/>
      <c r="D1552" s="388"/>
      <c r="E1552" s="182" t="s">
        <v>1784</v>
      </c>
      <c r="F1552" s="176" t="s">
        <v>207</v>
      </c>
    </row>
    <row r="1553" spans="2:6">
      <c r="B1553" s="224"/>
      <c r="C1553" s="390"/>
      <c r="D1553" s="388">
        <v>642</v>
      </c>
      <c r="E1553" s="181" t="s">
        <v>1785</v>
      </c>
      <c r="F1553" s="176" t="s">
        <v>207</v>
      </c>
    </row>
    <row r="1554" spans="2:6">
      <c r="B1554" s="224"/>
      <c r="C1554" s="390"/>
      <c r="D1554" s="388"/>
      <c r="E1554" s="182" t="s">
        <v>1786</v>
      </c>
      <c r="F1554" s="176" t="s">
        <v>207</v>
      </c>
    </row>
    <row r="1555" spans="2:6">
      <c r="B1555" s="224"/>
      <c r="C1555" s="390"/>
      <c r="D1555" s="388">
        <v>643</v>
      </c>
      <c r="E1555" s="181" t="s">
        <v>1787</v>
      </c>
      <c r="F1555" s="176" t="s">
        <v>207</v>
      </c>
    </row>
    <row r="1556" spans="2:6">
      <c r="B1556" s="224"/>
      <c r="C1556" s="390"/>
      <c r="D1556" s="388"/>
      <c r="E1556" s="182" t="s">
        <v>1788</v>
      </c>
      <c r="F1556" s="176" t="s">
        <v>207</v>
      </c>
    </row>
    <row r="1557" spans="2:6">
      <c r="B1557" s="224"/>
      <c r="C1557" s="390"/>
      <c r="D1557" s="388"/>
      <c r="E1557" s="182" t="s">
        <v>1789</v>
      </c>
      <c r="F1557" s="176" t="s">
        <v>207</v>
      </c>
    </row>
    <row r="1558" spans="2:6">
      <c r="B1558" s="224"/>
      <c r="C1558" s="390"/>
      <c r="D1558" s="388">
        <v>649</v>
      </c>
      <c r="E1558" s="181" t="s">
        <v>1790</v>
      </c>
      <c r="F1558" s="176" t="s">
        <v>207</v>
      </c>
    </row>
    <row r="1559" spans="2:6">
      <c r="B1559" s="224"/>
      <c r="C1559" s="390"/>
      <c r="D1559" s="388"/>
      <c r="E1559" s="182" t="s">
        <v>1791</v>
      </c>
      <c r="F1559" s="176" t="s">
        <v>207</v>
      </c>
    </row>
    <row r="1560" spans="2:6">
      <c r="B1560" s="224"/>
      <c r="C1560" s="390"/>
      <c r="D1560" s="388"/>
      <c r="E1560" s="182" t="s">
        <v>1792</v>
      </c>
      <c r="F1560" s="176" t="s">
        <v>207</v>
      </c>
    </row>
    <row r="1561" spans="2:6">
      <c r="B1561" s="224"/>
      <c r="C1561" s="390"/>
      <c r="D1561" s="388"/>
      <c r="E1561" s="182" t="s">
        <v>1793</v>
      </c>
      <c r="F1561" s="176" t="s">
        <v>207</v>
      </c>
    </row>
    <row r="1562" spans="2:6">
      <c r="B1562" s="224"/>
      <c r="C1562" s="390"/>
      <c r="D1562" s="388"/>
      <c r="E1562" s="182" t="s">
        <v>1794</v>
      </c>
      <c r="F1562" s="176" t="s">
        <v>207</v>
      </c>
    </row>
    <row r="1563" spans="2:6">
      <c r="B1563" s="223" t="s">
        <v>270</v>
      </c>
      <c r="C1563" s="389">
        <v>65</v>
      </c>
      <c r="D1563" s="405"/>
      <c r="E1563" s="180" t="s">
        <v>1795</v>
      </c>
      <c r="F1563" s="176" t="s">
        <v>207</v>
      </c>
    </row>
    <row r="1564" spans="2:6">
      <c r="B1564" s="224"/>
      <c r="C1564" s="390"/>
      <c r="D1564" s="388">
        <v>650</v>
      </c>
      <c r="E1564" s="181" t="s">
        <v>1796</v>
      </c>
      <c r="F1564" s="176" t="s">
        <v>207</v>
      </c>
    </row>
    <row r="1565" spans="2:6">
      <c r="B1565" s="224"/>
      <c r="C1565" s="390"/>
      <c r="D1565" s="388"/>
      <c r="E1565" s="182" t="s">
        <v>1797</v>
      </c>
      <c r="F1565" s="176" t="s">
        <v>207</v>
      </c>
    </row>
    <row r="1566" spans="2:6">
      <c r="B1566" s="224"/>
      <c r="C1566" s="390"/>
      <c r="D1566" s="388"/>
      <c r="E1566" s="182" t="s">
        <v>1798</v>
      </c>
      <c r="F1566" s="176" t="s">
        <v>207</v>
      </c>
    </row>
    <row r="1567" spans="2:6">
      <c r="B1567" s="224"/>
      <c r="C1567" s="390"/>
      <c r="D1567" s="388">
        <v>651</v>
      </c>
      <c r="E1567" s="181" t="s">
        <v>1799</v>
      </c>
      <c r="F1567" s="176" t="s">
        <v>207</v>
      </c>
    </row>
    <row r="1568" spans="2:6">
      <c r="B1568" s="224"/>
      <c r="C1568" s="390"/>
      <c r="D1568" s="388"/>
      <c r="E1568" s="182" t="s">
        <v>1800</v>
      </c>
      <c r="F1568" s="176" t="s">
        <v>207</v>
      </c>
    </row>
    <row r="1569" spans="2:6">
      <c r="B1569" s="224"/>
      <c r="C1569" s="390"/>
      <c r="D1569" s="388"/>
      <c r="E1569" s="182" t="s">
        <v>1801</v>
      </c>
      <c r="F1569" s="176" t="s">
        <v>207</v>
      </c>
    </row>
    <row r="1570" spans="2:6">
      <c r="B1570" s="224"/>
      <c r="C1570" s="390"/>
      <c r="D1570" s="388"/>
      <c r="E1570" s="182" t="s">
        <v>1802</v>
      </c>
      <c r="F1570" s="176" t="s">
        <v>207</v>
      </c>
    </row>
    <row r="1571" spans="2:6">
      <c r="B1571" s="224"/>
      <c r="C1571" s="390"/>
      <c r="D1571" s="388"/>
      <c r="E1571" s="182" t="s">
        <v>1803</v>
      </c>
      <c r="F1571" s="176" t="s">
        <v>207</v>
      </c>
    </row>
    <row r="1572" spans="2:6">
      <c r="B1572" s="224"/>
      <c r="C1572" s="390"/>
      <c r="D1572" s="388">
        <v>652</v>
      </c>
      <c r="E1572" s="181" t="s">
        <v>1804</v>
      </c>
      <c r="F1572" s="176" t="s">
        <v>207</v>
      </c>
    </row>
    <row r="1573" spans="2:6">
      <c r="B1573" s="224"/>
      <c r="C1573" s="390"/>
      <c r="D1573" s="388"/>
      <c r="E1573" s="182" t="s">
        <v>1805</v>
      </c>
      <c r="F1573" s="176" t="s">
        <v>207</v>
      </c>
    </row>
    <row r="1574" spans="2:6">
      <c r="B1574" s="224"/>
      <c r="C1574" s="390"/>
      <c r="D1574" s="388"/>
      <c r="E1574" s="182" t="s">
        <v>1806</v>
      </c>
      <c r="F1574" s="176" t="s">
        <v>207</v>
      </c>
    </row>
    <row r="1575" spans="2:6">
      <c r="B1575" s="224"/>
      <c r="C1575" s="390"/>
      <c r="D1575" s="388"/>
      <c r="E1575" s="182" t="s">
        <v>1807</v>
      </c>
      <c r="F1575" s="176" t="s">
        <v>207</v>
      </c>
    </row>
    <row r="1576" spans="2:6">
      <c r="B1576" s="223" t="s">
        <v>270</v>
      </c>
      <c r="C1576" s="389">
        <v>66</v>
      </c>
      <c r="D1576" s="405"/>
      <c r="E1576" s="180" t="s">
        <v>1808</v>
      </c>
      <c r="F1576" s="176" t="s">
        <v>207</v>
      </c>
    </row>
    <row r="1577" spans="2:6">
      <c r="B1577" s="224"/>
      <c r="C1577" s="390"/>
      <c r="D1577" s="388">
        <v>660</v>
      </c>
      <c r="E1577" s="181" t="s">
        <v>1809</v>
      </c>
      <c r="F1577" s="176" t="s">
        <v>207</v>
      </c>
    </row>
    <row r="1578" spans="2:6">
      <c r="B1578" s="224"/>
      <c r="C1578" s="390"/>
      <c r="D1578" s="388"/>
      <c r="E1578" s="182" t="s">
        <v>1810</v>
      </c>
      <c r="F1578" s="176" t="s">
        <v>207</v>
      </c>
    </row>
    <row r="1579" spans="2:6">
      <c r="B1579" s="224"/>
      <c r="C1579" s="390"/>
      <c r="D1579" s="388"/>
      <c r="E1579" s="182" t="s">
        <v>1811</v>
      </c>
      <c r="F1579" s="176" t="s">
        <v>207</v>
      </c>
    </row>
    <row r="1580" spans="2:6">
      <c r="B1580" s="224"/>
      <c r="C1580" s="390"/>
      <c r="D1580" s="388">
        <v>661</v>
      </c>
      <c r="E1580" s="181" t="s">
        <v>1812</v>
      </c>
      <c r="F1580" s="176" t="s">
        <v>207</v>
      </c>
    </row>
    <row r="1581" spans="2:6">
      <c r="B1581" s="224"/>
      <c r="C1581" s="390"/>
      <c r="D1581" s="388"/>
      <c r="E1581" s="182" t="s">
        <v>1813</v>
      </c>
      <c r="F1581" s="176" t="s">
        <v>207</v>
      </c>
    </row>
    <row r="1582" spans="2:6">
      <c r="B1582" s="224"/>
      <c r="C1582" s="390"/>
      <c r="D1582" s="388"/>
      <c r="E1582" s="182" t="s">
        <v>1814</v>
      </c>
      <c r="F1582" s="176" t="s">
        <v>207</v>
      </c>
    </row>
    <row r="1583" spans="2:6">
      <c r="B1583" s="224"/>
      <c r="C1583" s="390"/>
      <c r="D1583" s="388"/>
      <c r="E1583" s="182" t="s">
        <v>1815</v>
      </c>
      <c r="F1583" s="176" t="s">
        <v>207</v>
      </c>
    </row>
    <row r="1584" spans="2:6">
      <c r="B1584" s="224"/>
      <c r="C1584" s="390"/>
      <c r="D1584" s="388"/>
      <c r="E1584" s="182" t="s">
        <v>1816</v>
      </c>
      <c r="F1584" s="176" t="s">
        <v>207</v>
      </c>
    </row>
    <row r="1585" spans="2:6">
      <c r="B1585" s="224"/>
      <c r="C1585" s="390"/>
      <c r="D1585" s="388"/>
      <c r="E1585" s="182" t="s">
        <v>1817</v>
      </c>
      <c r="F1585" s="176" t="s">
        <v>207</v>
      </c>
    </row>
    <row r="1586" spans="2:6">
      <c r="B1586" s="224"/>
      <c r="C1586" s="390"/>
      <c r="D1586" s="388"/>
      <c r="E1586" s="182" t="s">
        <v>1818</v>
      </c>
      <c r="F1586" s="176" t="s">
        <v>207</v>
      </c>
    </row>
    <row r="1587" spans="2:6">
      <c r="B1587" s="224"/>
      <c r="C1587" s="390"/>
      <c r="D1587" s="388"/>
      <c r="E1587" s="182" t="s">
        <v>1819</v>
      </c>
      <c r="F1587" s="176" t="s">
        <v>207</v>
      </c>
    </row>
    <row r="1588" spans="2:6">
      <c r="B1588" s="224"/>
      <c r="C1588" s="390"/>
      <c r="D1588" s="388"/>
      <c r="E1588" s="182" t="s">
        <v>1820</v>
      </c>
      <c r="F1588" s="176" t="s">
        <v>207</v>
      </c>
    </row>
    <row r="1589" spans="2:6">
      <c r="B1589" s="224"/>
      <c r="C1589" s="390"/>
      <c r="D1589" s="388"/>
      <c r="E1589" s="182" t="s">
        <v>1821</v>
      </c>
      <c r="F1589" s="176" t="s">
        <v>207</v>
      </c>
    </row>
    <row r="1590" spans="2:6">
      <c r="B1590" s="224"/>
      <c r="C1590" s="390"/>
      <c r="D1590" s="388">
        <v>662</v>
      </c>
      <c r="E1590" s="181" t="s">
        <v>1822</v>
      </c>
      <c r="F1590" s="176" t="s">
        <v>207</v>
      </c>
    </row>
    <row r="1591" spans="2:6">
      <c r="B1591" s="224"/>
      <c r="C1591" s="390"/>
      <c r="D1591" s="388"/>
      <c r="E1591" s="182" t="s">
        <v>1823</v>
      </c>
      <c r="F1591" s="176" t="s">
        <v>207</v>
      </c>
    </row>
    <row r="1592" spans="2:6">
      <c r="B1592" s="224"/>
      <c r="C1592" s="390"/>
      <c r="D1592" s="388"/>
      <c r="E1592" s="182" t="s">
        <v>1824</v>
      </c>
      <c r="F1592" s="176" t="s">
        <v>207</v>
      </c>
    </row>
    <row r="1593" spans="2:6">
      <c r="B1593" s="224"/>
      <c r="C1593" s="390"/>
      <c r="D1593" s="388">
        <v>663</v>
      </c>
      <c r="E1593" s="181" t="s">
        <v>1825</v>
      </c>
      <c r="F1593" s="176" t="s">
        <v>207</v>
      </c>
    </row>
    <row r="1594" spans="2:6">
      <c r="B1594" s="224"/>
      <c r="C1594" s="390"/>
      <c r="D1594" s="388"/>
      <c r="E1594" s="182" t="s">
        <v>1826</v>
      </c>
      <c r="F1594" s="176" t="s">
        <v>207</v>
      </c>
    </row>
    <row r="1595" spans="2:6">
      <c r="B1595" s="224"/>
      <c r="C1595" s="390"/>
      <c r="D1595" s="388"/>
      <c r="E1595" s="182" t="s">
        <v>1827</v>
      </c>
      <c r="F1595" s="176" t="s">
        <v>207</v>
      </c>
    </row>
    <row r="1596" spans="2:6">
      <c r="B1596" s="224"/>
      <c r="C1596" s="390"/>
      <c r="D1596" s="388"/>
      <c r="E1596" s="182" t="s">
        <v>1828</v>
      </c>
      <c r="F1596" s="176" t="s">
        <v>207</v>
      </c>
    </row>
    <row r="1597" spans="2:6">
      <c r="B1597" s="223" t="s">
        <v>270</v>
      </c>
      <c r="C1597" s="389">
        <v>67</v>
      </c>
      <c r="D1597" s="405"/>
      <c r="E1597" s="180" t="s">
        <v>1829</v>
      </c>
      <c r="F1597" s="176" t="s">
        <v>207</v>
      </c>
    </row>
    <row r="1598" spans="2:6">
      <c r="B1598" s="224"/>
      <c r="C1598" s="390"/>
      <c r="D1598" s="388">
        <v>670</v>
      </c>
      <c r="E1598" s="181" t="s">
        <v>1830</v>
      </c>
      <c r="F1598" s="176" t="s">
        <v>207</v>
      </c>
    </row>
    <row r="1599" spans="2:6">
      <c r="B1599" s="224"/>
      <c r="C1599" s="390"/>
      <c r="D1599" s="388"/>
      <c r="E1599" s="182" t="s">
        <v>1831</v>
      </c>
      <c r="F1599" s="176" t="s">
        <v>207</v>
      </c>
    </row>
    <row r="1600" spans="2:6">
      <c r="B1600" s="224"/>
      <c r="C1600" s="390"/>
      <c r="D1600" s="388"/>
      <c r="E1600" s="182" t="s">
        <v>1832</v>
      </c>
      <c r="F1600" s="176" t="s">
        <v>207</v>
      </c>
    </row>
    <row r="1601" spans="2:6">
      <c r="B1601" s="224"/>
      <c r="C1601" s="390"/>
      <c r="D1601" s="388">
        <v>671</v>
      </c>
      <c r="E1601" s="181" t="s">
        <v>1833</v>
      </c>
      <c r="F1601" s="176" t="s">
        <v>207</v>
      </c>
    </row>
    <row r="1602" spans="2:6">
      <c r="B1602" s="224"/>
      <c r="C1602" s="390"/>
      <c r="D1602" s="388"/>
      <c r="E1602" s="182" t="s">
        <v>1834</v>
      </c>
      <c r="F1602" s="176" t="s">
        <v>207</v>
      </c>
    </row>
    <row r="1603" spans="2:6">
      <c r="B1603" s="224"/>
      <c r="C1603" s="390"/>
      <c r="D1603" s="388"/>
      <c r="E1603" s="182" t="s">
        <v>1835</v>
      </c>
      <c r="F1603" s="176" t="s">
        <v>207</v>
      </c>
    </row>
    <row r="1604" spans="2:6">
      <c r="B1604" s="224"/>
      <c r="C1604" s="390"/>
      <c r="D1604" s="388"/>
      <c r="E1604" s="182" t="s">
        <v>1836</v>
      </c>
      <c r="F1604" s="176" t="s">
        <v>207</v>
      </c>
    </row>
    <row r="1605" spans="2:6">
      <c r="B1605" s="224"/>
      <c r="C1605" s="390"/>
      <c r="D1605" s="388"/>
      <c r="E1605" s="182" t="s">
        <v>1837</v>
      </c>
      <c r="F1605" s="176" t="s">
        <v>207</v>
      </c>
    </row>
    <row r="1606" spans="2:6">
      <c r="B1606" s="224"/>
      <c r="C1606" s="390"/>
      <c r="D1606" s="388">
        <v>672</v>
      </c>
      <c r="E1606" s="181" t="s">
        <v>1838</v>
      </c>
      <c r="F1606" s="176" t="s">
        <v>207</v>
      </c>
    </row>
    <row r="1607" spans="2:6">
      <c r="B1607" s="224"/>
      <c r="C1607" s="390"/>
      <c r="D1607" s="388"/>
      <c r="E1607" s="182" t="s">
        <v>1839</v>
      </c>
      <c r="F1607" s="176" t="s">
        <v>207</v>
      </c>
    </row>
    <row r="1608" spans="2:6">
      <c r="B1608" s="224"/>
      <c r="C1608" s="390"/>
      <c r="D1608" s="388"/>
      <c r="E1608" s="182" t="s">
        <v>1840</v>
      </c>
      <c r="F1608" s="176" t="s">
        <v>207</v>
      </c>
    </row>
    <row r="1609" spans="2:6">
      <c r="B1609" s="224"/>
      <c r="C1609" s="390"/>
      <c r="D1609" s="388"/>
      <c r="E1609" s="182" t="s">
        <v>1841</v>
      </c>
      <c r="F1609" s="176" t="s">
        <v>207</v>
      </c>
    </row>
    <row r="1610" spans="2:6">
      <c r="B1610" s="224"/>
      <c r="C1610" s="390"/>
      <c r="D1610" s="388">
        <v>673</v>
      </c>
      <c r="E1610" s="181" t="s">
        <v>1842</v>
      </c>
      <c r="F1610" s="176" t="s">
        <v>207</v>
      </c>
    </row>
    <row r="1611" spans="2:6">
      <c r="B1611" s="224"/>
      <c r="C1611" s="390"/>
      <c r="D1611" s="388"/>
      <c r="E1611" s="182" t="s">
        <v>1843</v>
      </c>
      <c r="F1611" s="176" t="s">
        <v>207</v>
      </c>
    </row>
    <row r="1612" spans="2:6">
      <c r="B1612" s="224"/>
      <c r="C1612" s="390"/>
      <c r="D1612" s="388"/>
      <c r="E1612" s="182" t="s">
        <v>1844</v>
      </c>
      <c r="F1612" s="176" t="s">
        <v>207</v>
      </c>
    </row>
    <row r="1613" spans="2:6">
      <c r="B1613" s="224"/>
      <c r="C1613" s="390"/>
      <c r="D1613" s="388"/>
      <c r="E1613" s="182" t="s">
        <v>1845</v>
      </c>
      <c r="F1613" s="176" t="s">
        <v>207</v>
      </c>
    </row>
    <row r="1614" spans="2:6">
      <c r="B1614" s="224"/>
      <c r="C1614" s="390"/>
      <c r="D1614" s="388">
        <v>674</v>
      </c>
      <c r="E1614" s="181" t="s">
        <v>1846</v>
      </c>
      <c r="F1614" s="176" t="s">
        <v>207</v>
      </c>
    </row>
    <row r="1615" spans="2:6">
      <c r="B1615" s="224"/>
      <c r="C1615" s="390"/>
      <c r="D1615" s="388"/>
      <c r="E1615" s="182" t="s">
        <v>1847</v>
      </c>
      <c r="F1615" s="176" t="s">
        <v>207</v>
      </c>
    </row>
    <row r="1616" spans="2:6">
      <c r="B1616" s="224"/>
      <c r="C1616" s="390"/>
      <c r="D1616" s="388"/>
      <c r="E1616" s="182" t="s">
        <v>1848</v>
      </c>
      <c r="F1616" s="176" t="s">
        <v>207</v>
      </c>
    </row>
    <row r="1617" spans="1:6">
      <c r="B1617" s="224"/>
      <c r="C1617" s="390"/>
      <c r="D1617" s="388"/>
      <c r="E1617" s="182" t="s">
        <v>1849</v>
      </c>
      <c r="F1617" s="176" t="s">
        <v>207</v>
      </c>
    </row>
    <row r="1618" spans="1:6">
      <c r="B1618" s="224"/>
      <c r="C1618" s="390"/>
      <c r="D1618" s="388">
        <v>675</v>
      </c>
      <c r="E1618" s="181" t="s">
        <v>1850</v>
      </c>
      <c r="F1618" s="176" t="s">
        <v>207</v>
      </c>
    </row>
    <row r="1619" spans="1:6">
      <c r="B1619" s="224"/>
      <c r="C1619" s="390"/>
      <c r="D1619" s="388"/>
      <c r="E1619" s="182" t="s">
        <v>1851</v>
      </c>
      <c r="F1619" s="176" t="s">
        <v>207</v>
      </c>
    </row>
    <row r="1620" spans="1:6">
      <c r="B1620" s="224"/>
      <c r="C1620" s="390"/>
      <c r="D1620" s="388"/>
      <c r="E1620" s="182" t="s">
        <v>1852</v>
      </c>
      <c r="F1620" s="176" t="s">
        <v>207</v>
      </c>
    </row>
    <row r="1621" spans="1:6">
      <c r="B1621" s="224"/>
      <c r="C1621" s="390"/>
      <c r="D1621" s="388"/>
      <c r="E1621" s="182" t="s">
        <v>1853</v>
      </c>
      <c r="F1621" s="176" t="s">
        <v>207</v>
      </c>
    </row>
    <row r="1622" spans="1:6">
      <c r="B1622" s="230"/>
      <c r="C1622" s="395"/>
      <c r="D1622" s="406"/>
      <c r="E1622" s="178"/>
      <c r="F1622" s="176"/>
    </row>
    <row r="1623" spans="1:6">
      <c r="B1623" s="230"/>
      <c r="C1623" s="395"/>
      <c r="D1623" s="406"/>
      <c r="E1623" s="178"/>
      <c r="F1623" s="176"/>
    </row>
    <row r="1624" spans="1:6" ht="17.25" thickBot="1">
      <c r="A1624" s="177" t="s">
        <v>1854</v>
      </c>
      <c r="D1624" s="403"/>
      <c r="E1624" s="178"/>
      <c r="F1624" s="176" t="s">
        <v>207</v>
      </c>
    </row>
    <row r="1625" spans="1:6">
      <c r="B1625" s="229" t="s">
        <v>269</v>
      </c>
      <c r="C1625" s="394"/>
      <c r="D1625" s="404"/>
      <c r="E1625" s="179"/>
      <c r="F1625" s="176"/>
    </row>
    <row r="1626" spans="1:6">
      <c r="B1626" s="223" t="s">
        <v>270</v>
      </c>
      <c r="C1626" s="389">
        <v>68</v>
      </c>
      <c r="D1626" s="405"/>
      <c r="E1626" s="180" t="s">
        <v>1855</v>
      </c>
      <c r="F1626" s="176" t="s">
        <v>207</v>
      </c>
    </row>
    <row r="1627" spans="1:6">
      <c r="B1627" s="224"/>
      <c r="C1627" s="390"/>
      <c r="D1627" s="388">
        <v>680</v>
      </c>
      <c r="E1627" s="181" t="s">
        <v>1856</v>
      </c>
      <c r="F1627" s="176" t="s">
        <v>207</v>
      </c>
    </row>
    <row r="1628" spans="1:6">
      <c r="B1628" s="224"/>
      <c r="C1628" s="390"/>
      <c r="D1628" s="388"/>
      <c r="E1628" s="182" t="s">
        <v>1857</v>
      </c>
      <c r="F1628" s="176" t="s">
        <v>207</v>
      </c>
    </row>
    <row r="1629" spans="1:6">
      <c r="B1629" s="224"/>
      <c r="C1629" s="390"/>
      <c r="D1629" s="388"/>
      <c r="E1629" s="182" t="s">
        <v>1858</v>
      </c>
      <c r="F1629" s="176" t="s">
        <v>207</v>
      </c>
    </row>
    <row r="1630" spans="1:6">
      <c r="B1630" s="224"/>
      <c r="C1630" s="390"/>
      <c r="D1630" s="388">
        <v>681</v>
      </c>
      <c r="E1630" s="181" t="s">
        <v>1859</v>
      </c>
      <c r="F1630" s="176" t="s">
        <v>207</v>
      </c>
    </row>
    <row r="1631" spans="1:6">
      <c r="B1631" s="224"/>
      <c r="C1631" s="390"/>
      <c r="D1631" s="388"/>
      <c r="E1631" s="182" t="s">
        <v>1860</v>
      </c>
      <c r="F1631" s="176" t="s">
        <v>207</v>
      </c>
    </row>
    <row r="1632" spans="1:6">
      <c r="B1632" s="224"/>
      <c r="C1632" s="390"/>
      <c r="D1632" s="388"/>
      <c r="E1632" s="182" t="s">
        <v>1861</v>
      </c>
      <c r="F1632" s="176" t="s">
        <v>207</v>
      </c>
    </row>
    <row r="1633" spans="2:6">
      <c r="B1633" s="224"/>
      <c r="C1633" s="390"/>
      <c r="D1633" s="388">
        <v>682</v>
      </c>
      <c r="E1633" s="181" t="s">
        <v>1862</v>
      </c>
      <c r="F1633" s="176" t="s">
        <v>207</v>
      </c>
    </row>
    <row r="1634" spans="2:6">
      <c r="B1634" s="224"/>
      <c r="C1634" s="390"/>
      <c r="D1634" s="388"/>
      <c r="E1634" s="182" t="s">
        <v>1863</v>
      </c>
      <c r="F1634" s="176" t="s">
        <v>207</v>
      </c>
    </row>
    <row r="1635" spans="2:6">
      <c r="B1635" s="223" t="s">
        <v>270</v>
      </c>
      <c r="C1635" s="389">
        <v>69</v>
      </c>
      <c r="D1635" s="405"/>
      <c r="E1635" s="180" t="s">
        <v>1864</v>
      </c>
      <c r="F1635" s="176" t="s">
        <v>207</v>
      </c>
    </row>
    <row r="1636" spans="2:6">
      <c r="B1636" s="224"/>
      <c r="C1636" s="390"/>
      <c r="D1636" s="388">
        <v>690</v>
      </c>
      <c r="E1636" s="181" t="s">
        <v>1865</v>
      </c>
      <c r="F1636" s="176" t="s">
        <v>207</v>
      </c>
    </row>
    <row r="1637" spans="2:6">
      <c r="B1637" s="224"/>
      <c r="C1637" s="390"/>
      <c r="D1637" s="388"/>
      <c r="E1637" s="182" t="s">
        <v>1866</v>
      </c>
      <c r="F1637" s="176" t="s">
        <v>207</v>
      </c>
    </row>
    <row r="1638" spans="2:6">
      <c r="B1638" s="224"/>
      <c r="C1638" s="390"/>
      <c r="D1638" s="388"/>
      <c r="E1638" s="182" t="s">
        <v>1867</v>
      </c>
      <c r="F1638" s="176" t="s">
        <v>207</v>
      </c>
    </row>
    <row r="1639" spans="2:6">
      <c r="B1639" s="224"/>
      <c r="C1639" s="390"/>
      <c r="D1639" s="388">
        <v>691</v>
      </c>
      <c r="E1639" s="181" t="s">
        <v>1868</v>
      </c>
      <c r="F1639" s="176" t="s">
        <v>207</v>
      </c>
    </row>
    <row r="1640" spans="2:6">
      <c r="B1640" s="224"/>
      <c r="C1640" s="390"/>
      <c r="D1640" s="388"/>
      <c r="E1640" s="182" t="s">
        <v>1869</v>
      </c>
      <c r="F1640" s="176" t="s">
        <v>207</v>
      </c>
    </row>
    <row r="1641" spans="2:6">
      <c r="B1641" s="224"/>
      <c r="C1641" s="390"/>
      <c r="D1641" s="388"/>
      <c r="E1641" s="182" t="s">
        <v>1870</v>
      </c>
      <c r="F1641" s="176" t="s">
        <v>207</v>
      </c>
    </row>
    <row r="1642" spans="2:6">
      <c r="B1642" s="224"/>
      <c r="C1642" s="390"/>
      <c r="D1642" s="388"/>
      <c r="E1642" s="182" t="s">
        <v>1871</v>
      </c>
      <c r="F1642" s="176" t="s">
        <v>207</v>
      </c>
    </row>
    <row r="1643" spans="2:6">
      <c r="B1643" s="224"/>
      <c r="C1643" s="390"/>
      <c r="D1643" s="388">
        <v>692</v>
      </c>
      <c r="E1643" s="181" t="s">
        <v>1872</v>
      </c>
      <c r="F1643" s="176" t="s">
        <v>207</v>
      </c>
    </row>
    <row r="1644" spans="2:6">
      <c r="B1644" s="224"/>
      <c r="C1644" s="390"/>
      <c r="D1644" s="388"/>
      <c r="E1644" s="182" t="s">
        <v>1873</v>
      </c>
      <c r="F1644" s="176" t="s">
        <v>207</v>
      </c>
    </row>
    <row r="1645" spans="2:6">
      <c r="B1645" s="224"/>
      <c r="C1645" s="390"/>
      <c r="D1645" s="388"/>
      <c r="E1645" s="182" t="s">
        <v>1874</v>
      </c>
      <c r="F1645" s="176" t="s">
        <v>207</v>
      </c>
    </row>
    <row r="1646" spans="2:6">
      <c r="B1646" s="224"/>
      <c r="C1646" s="390"/>
      <c r="D1646" s="388">
        <v>693</v>
      </c>
      <c r="E1646" s="181" t="s">
        <v>1875</v>
      </c>
      <c r="F1646" s="176" t="s">
        <v>207</v>
      </c>
    </row>
    <row r="1647" spans="2:6">
      <c r="B1647" s="224"/>
      <c r="C1647" s="390"/>
      <c r="D1647" s="388"/>
      <c r="E1647" s="182" t="s">
        <v>1876</v>
      </c>
      <c r="F1647" s="176" t="s">
        <v>207</v>
      </c>
    </row>
    <row r="1648" spans="2:6">
      <c r="B1648" s="224"/>
      <c r="C1648" s="390"/>
      <c r="D1648" s="388">
        <v>694</v>
      </c>
      <c r="E1648" s="181" t="s">
        <v>1877</v>
      </c>
      <c r="F1648" s="176" t="s">
        <v>207</v>
      </c>
    </row>
    <row r="1649" spans="2:6">
      <c r="B1649" s="224"/>
      <c r="C1649" s="390"/>
      <c r="D1649" s="388"/>
      <c r="E1649" s="182" t="s">
        <v>1878</v>
      </c>
      <c r="F1649" s="176" t="s">
        <v>207</v>
      </c>
    </row>
    <row r="1650" spans="2:6">
      <c r="B1650" s="223" t="s">
        <v>270</v>
      </c>
      <c r="C1650" s="389">
        <v>70</v>
      </c>
      <c r="D1650" s="405"/>
      <c r="E1650" s="180" t="s">
        <v>1879</v>
      </c>
      <c r="F1650" s="176" t="s">
        <v>207</v>
      </c>
    </row>
    <row r="1651" spans="2:6">
      <c r="B1651" s="224"/>
      <c r="C1651" s="390"/>
      <c r="D1651" s="388">
        <v>700</v>
      </c>
      <c r="E1651" s="181" t="s">
        <v>1880</v>
      </c>
      <c r="F1651" s="176" t="s">
        <v>207</v>
      </c>
    </row>
    <row r="1652" spans="2:6">
      <c r="B1652" s="224"/>
      <c r="C1652" s="390"/>
      <c r="D1652" s="388"/>
      <c r="E1652" s="182" t="s">
        <v>1881</v>
      </c>
      <c r="F1652" s="176" t="s">
        <v>207</v>
      </c>
    </row>
    <row r="1653" spans="2:6">
      <c r="B1653" s="224"/>
      <c r="C1653" s="390"/>
      <c r="D1653" s="388"/>
      <c r="E1653" s="182" t="s">
        <v>1882</v>
      </c>
      <c r="F1653" s="176" t="s">
        <v>207</v>
      </c>
    </row>
    <row r="1654" spans="2:6">
      <c r="B1654" s="224"/>
      <c r="C1654" s="390"/>
      <c r="D1654" s="388">
        <v>701</v>
      </c>
      <c r="E1654" s="181" t="s">
        <v>1883</v>
      </c>
      <c r="F1654" s="176" t="s">
        <v>207</v>
      </c>
    </row>
    <row r="1655" spans="2:6">
      <c r="B1655" s="224"/>
      <c r="C1655" s="390"/>
      <c r="D1655" s="388"/>
      <c r="E1655" s="182" t="s">
        <v>1884</v>
      </c>
      <c r="F1655" s="176" t="s">
        <v>207</v>
      </c>
    </row>
    <row r="1656" spans="2:6">
      <c r="B1656" s="224"/>
      <c r="C1656" s="390"/>
      <c r="D1656" s="388"/>
      <c r="E1656" s="182" t="s">
        <v>1885</v>
      </c>
      <c r="F1656" s="176" t="s">
        <v>207</v>
      </c>
    </row>
    <row r="1657" spans="2:6">
      <c r="B1657" s="224"/>
      <c r="C1657" s="390"/>
      <c r="D1657" s="388">
        <v>702</v>
      </c>
      <c r="E1657" s="181" t="s">
        <v>1886</v>
      </c>
      <c r="F1657" s="176" t="s">
        <v>207</v>
      </c>
    </row>
    <row r="1658" spans="2:6">
      <c r="B1658" s="224"/>
      <c r="C1658" s="390"/>
      <c r="D1658" s="388"/>
      <c r="E1658" s="182" t="s">
        <v>1887</v>
      </c>
      <c r="F1658" s="176" t="s">
        <v>207</v>
      </c>
    </row>
    <row r="1659" spans="2:6">
      <c r="B1659" s="224"/>
      <c r="C1659" s="390"/>
      <c r="D1659" s="388"/>
      <c r="E1659" s="182" t="s">
        <v>1888</v>
      </c>
      <c r="F1659" s="176" t="s">
        <v>207</v>
      </c>
    </row>
    <row r="1660" spans="2:6">
      <c r="B1660" s="224"/>
      <c r="C1660" s="390"/>
      <c r="D1660" s="388">
        <v>703</v>
      </c>
      <c r="E1660" s="181" t="s">
        <v>1889</v>
      </c>
      <c r="F1660" s="176" t="s">
        <v>207</v>
      </c>
    </row>
    <row r="1661" spans="2:6">
      <c r="B1661" s="224"/>
      <c r="C1661" s="390"/>
      <c r="D1661" s="388"/>
      <c r="E1661" s="182" t="s">
        <v>1890</v>
      </c>
      <c r="F1661" s="176" t="s">
        <v>207</v>
      </c>
    </row>
    <row r="1662" spans="2:6">
      <c r="B1662" s="224"/>
      <c r="C1662" s="390"/>
      <c r="D1662" s="388"/>
      <c r="E1662" s="182" t="s">
        <v>1891</v>
      </c>
      <c r="F1662" s="176" t="s">
        <v>207</v>
      </c>
    </row>
    <row r="1663" spans="2:6">
      <c r="B1663" s="224"/>
      <c r="C1663" s="390"/>
      <c r="D1663" s="388">
        <v>704</v>
      </c>
      <c r="E1663" s="181" t="s">
        <v>1892</v>
      </c>
      <c r="F1663" s="176" t="s">
        <v>207</v>
      </c>
    </row>
    <row r="1664" spans="2:6">
      <c r="B1664" s="224"/>
      <c r="C1664" s="390"/>
      <c r="D1664" s="388"/>
      <c r="E1664" s="182" t="s">
        <v>1893</v>
      </c>
      <c r="F1664" s="176" t="s">
        <v>207</v>
      </c>
    </row>
    <row r="1665" spans="1:6">
      <c r="B1665" s="224"/>
      <c r="C1665" s="390"/>
      <c r="D1665" s="388">
        <v>705</v>
      </c>
      <c r="E1665" s="181" t="s">
        <v>1894</v>
      </c>
      <c r="F1665" s="176" t="s">
        <v>207</v>
      </c>
    </row>
    <row r="1666" spans="1:6">
      <c r="B1666" s="224"/>
      <c r="C1666" s="390"/>
      <c r="D1666" s="388"/>
      <c r="E1666" s="182" t="s">
        <v>1895</v>
      </c>
      <c r="F1666" s="176" t="s">
        <v>207</v>
      </c>
    </row>
    <row r="1667" spans="1:6">
      <c r="B1667" s="224"/>
      <c r="C1667" s="390"/>
      <c r="D1667" s="388">
        <v>709</v>
      </c>
      <c r="E1667" s="181" t="s">
        <v>1896</v>
      </c>
      <c r="F1667" s="176" t="s">
        <v>207</v>
      </c>
    </row>
    <row r="1668" spans="1:6">
      <c r="B1668" s="224"/>
      <c r="C1668" s="390"/>
      <c r="D1668" s="388"/>
      <c r="E1668" s="182" t="s">
        <v>1897</v>
      </c>
      <c r="F1668" s="176" t="s">
        <v>207</v>
      </c>
    </row>
    <row r="1669" spans="1:6">
      <c r="B1669" s="224"/>
      <c r="C1669" s="390"/>
      <c r="D1669" s="388"/>
      <c r="E1669" s="182" t="s">
        <v>1898</v>
      </c>
      <c r="F1669" s="176" t="s">
        <v>207</v>
      </c>
    </row>
    <row r="1670" spans="1:6">
      <c r="B1670" s="224"/>
      <c r="C1670" s="390"/>
      <c r="D1670" s="388"/>
      <c r="E1670" s="182" t="s">
        <v>1899</v>
      </c>
      <c r="F1670" s="176" t="s">
        <v>207</v>
      </c>
    </row>
    <row r="1671" spans="1:6">
      <c r="B1671" s="224"/>
      <c r="C1671" s="390"/>
      <c r="D1671" s="388"/>
      <c r="E1671" s="182" t="s">
        <v>1900</v>
      </c>
      <c r="F1671" s="176" t="s">
        <v>207</v>
      </c>
    </row>
    <row r="1672" spans="1:6">
      <c r="B1672" s="230"/>
      <c r="C1672" s="395"/>
      <c r="D1672" s="406"/>
      <c r="E1672" s="178"/>
      <c r="F1672" s="176"/>
    </row>
    <row r="1673" spans="1:6">
      <c r="B1673" s="230"/>
      <c r="C1673" s="395"/>
      <c r="D1673" s="406"/>
      <c r="E1673" s="178"/>
      <c r="F1673" s="176"/>
    </row>
    <row r="1674" spans="1:6" ht="17.25" thickBot="1">
      <c r="A1674" s="184" t="s">
        <v>1901</v>
      </c>
      <c r="D1674" s="403"/>
      <c r="E1674" s="178"/>
      <c r="F1674" s="176" t="s">
        <v>207</v>
      </c>
    </row>
    <row r="1675" spans="1:6">
      <c r="B1675" s="229" t="s">
        <v>269</v>
      </c>
      <c r="C1675" s="394"/>
      <c r="D1675" s="404"/>
      <c r="E1675" s="179"/>
      <c r="F1675" s="176"/>
    </row>
    <row r="1676" spans="1:6">
      <c r="B1676" s="231" t="s">
        <v>270</v>
      </c>
      <c r="C1676" s="398">
        <v>71</v>
      </c>
      <c r="D1676" s="409"/>
      <c r="E1676" s="188" t="s">
        <v>1902</v>
      </c>
      <c r="F1676" s="176" t="s">
        <v>207</v>
      </c>
    </row>
    <row r="1677" spans="1:6">
      <c r="B1677" s="232"/>
      <c r="C1677" s="399"/>
      <c r="D1677" s="410">
        <v>710</v>
      </c>
      <c r="E1677" s="189" t="s">
        <v>1903</v>
      </c>
      <c r="F1677" s="176" t="s">
        <v>268</v>
      </c>
    </row>
    <row r="1678" spans="1:6">
      <c r="B1678" s="232"/>
      <c r="C1678" s="399"/>
      <c r="D1678" s="410"/>
      <c r="E1678" s="190" t="s">
        <v>1904</v>
      </c>
      <c r="F1678" s="176" t="s">
        <v>268</v>
      </c>
    </row>
    <row r="1679" spans="1:6">
      <c r="B1679" s="232"/>
      <c r="C1679" s="399"/>
      <c r="D1679" s="410">
        <v>711</v>
      </c>
      <c r="E1679" s="189" t="s">
        <v>1905</v>
      </c>
      <c r="F1679" s="176" t="s">
        <v>268</v>
      </c>
    </row>
    <row r="1680" spans="1:6">
      <c r="B1680" s="232"/>
      <c r="C1680" s="399"/>
      <c r="D1680" s="410"/>
      <c r="E1680" s="190" t="s">
        <v>1906</v>
      </c>
      <c r="F1680" s="176" t="s">
        <v>268</v>
      </c>
    </row>
    <row r="1681" spans="2:6">
      <c r="B1681" s="232"/>
      <c r="C1681" s="399"/>
      <c r="D1681" s="410"/>
      <c r="E1681" s="190" t="s">
        <v>1907</v>
      </c>
      <c r="F1681" s="176" t="s">
        <v>268</v>
      </c>
    </row>
    <row r="1682" spans="2:6">
      <c r="B1682" s="232"/>
      <c r="C1682" s="399"/>
      <c r="D1682" s="410"/>
      <c r="E1682" s="190" t="s">
        <v>1908</v>
      </c>
      <c r="F1682" s="176" t="s">
        <v>268</v>
      </c>
    </row>
    <row r="1683" spans="2:6">
      <c r="B1683" s="232"/>
      <c r="C1683" s="399"/>
      <c r="D1683" s="410"/>
      <c r="E1683" s="190" t="s">
        <v>1909</v>
      </c>
      <c r="F1683" s="176" t="s">
        <v>268</v>
      </c>
    </row>
    <row r="1684" spans="2:6">
      <c r="B1684" s="232"/>
      <c r="C1684" s="399"/>
      <c r="D1684" s="410">
        <v>712</v>
      </c>
      <c r="E1684" s="189" t="s">
        <v>1910</v>
      </c>
      <c r="F1684" s="176" t="s">
        <v>268</v>
      </c>
    </row>
    <row r="1685" spans="2:6">
      <c r="B1685" s="232"/>
      <c r="C1685" s="399"/>
      <c r="D1685" s="410"/>
      <c r="E1685" s="190" t="s">
        <v>1911</v>
      </c>
      <c r="F1685" s="176" t="s">
        <v>268</v>
      </c>
    </row>
    <row r="1686" spans="2:6">
      <c r="B1686" s="231" t="s">
        <v>270</v>
      </c>
      <c r="C1686" s="398">
        <v>72</v>
      </c>
      <c r="D1686" s="409"/>
      <c r="E1686" s="188" t="s">
        <v>1912</v>
      </c>
      <c r="F1686" s="176" t="s">
        <v>268</v>
      </c>
    </row>
    <row r="1687" spans="2:6">
      <c r="B1687" s="232"/>
      <c r="C1687" s="399"/>
      <c r="D1687" s="410">
        <v>720</v>
      </c>
      <c r="E1687" s="189" t="s">
        <v>1913</v>
      </c>
      <c r="F1687" s="176" t="s">
        <v>268</v>
      </c>
    </row>
    <row r="1688" spans="2:6">
      <c r="B1688" s="232"/>
      <c r="C1688" s="399"/>
      <c r="D1688" s="410"/>
      <c r="E1688" s="190" t="s">
        <v>1914</v>
      </c>
      <c r="F1688" s="176" t="s">
        <v>268</v>
      </c>
    </row>
    <row r="1689" spans="2:6">
      <c r="B1689" s="232"/>
      <c r="C1689" s="399"/>
      <c r="D1689" s="410">
        <v>721</v>
      </c>
      <c r="E1689" s="189" t="s">
        <v>1915</v>
      </c>
      <c r="F1689" s="176" t="s">
        <v>268</v>
      </c>
    </row>
    <row r="1690" spans="2:6">
      <c r="B1690" s="232"/>
      <c r="C1690" s="399"/>
      <c r="D1690" s="410"/>
      <c r="E1690" s="190" t="s">
        <v>1916</v>
      </c>
      <c r="F1690" s="176" t="s">
        <v>268</v>
      </c>
    </row>
    <row r="1691" spans="2:6">
      <c r="B1691" s="232"/>
      <c r="C1691" s="399"/>
      <c r="D1691" s="410"/>
      <c r="E1691" s="190" t="s">
        <v>1917</v>
      </c>
      <c r="F1691" s="176" t="s">
        <v>268</v>
      </c>
    </row>
    <row r="1692" spans="2:6">
      <c r="B1692" s="232"/>
      <c r="C1692" s="399"/>
      <c r="D1692" s="410">
        <v>722</v>
      </c>
      <c r="E1692" s="189" t="s">
        <v>1918</v>
      </c>
      <c r="F1692" s="176" t="s">
        <v>268</v>
      </c>
    </row>
    <row r="1693" spans="2:6">
      <c r="B1693" s="232"/>
      <c r="C1693" s="399"/>
      <c r="D1693" s="410"/>
      <c r="E1693" s="190" t="s">
        <v>1919</v>
      </c>
      <c r="F1693" s="176" t="s">
        <v>268</v>
      </c>
    </row>
    <row r="1694" spans="2:6">
      <c r="B1694" s="232"/>
      <c r="C1694" s="399"/>
      <c r="D1694" s="410"/>
      <c r="E1694" s="190" t="s">
        <v>1920</v>
      </c>
      <c r="F1694" s="176" t="s">
        <v>268</v>
      </c>
    </row>
    <row r="1695" spans="2:6">
      <c r="B1695" s="232"/>
      <c r="C1695" s="399"/>
      <c r="D1695" s="410">
        <v>723</v>
      </c>
      <c r="E1695" s="189" t="s">
        <v>1921</v>
      </c>
      <c r="F1695" s="176" t="s">
        <v>268</v>
      </c>
    </row>
    <row r="1696" spans="2:6">
      <c r="B1696" s="232"/>
      <c r="C1696" s="399"/>
      <c r="D1696" s="410"/>
      <c r="E1696" s="190" t="s">
        <v>1922</v>
      </c>
      <c r="F1696" s="176" t="s">
        <v>268</v>
      </c>
    </row>
    <row r="1697" spans="2:6">
      <c r="B1697" s="232"/>
      <c r="C1697" s="399"/>
      <c r="D1697" s="410">
        <v>724</v>
      </c>
      <c r="E1697" s="189" t="s">
        <v>1923</v>
      </c>
      <c r="F1697" s="176" t="s">
        <v>268</v>
      </c>
    </row>
    <row r="1698" spans="2:6">
      <c r="B1698" s="232"/>
      <c r="C1698" s="399"/>
      <c r="D1698" s="410"/>
      <c r="E1698" s="190" t="s">
        <v>1924</v>
      </c>
      <c r="F1698" s="176" t="s">
        <v>268</v>
      </c>
    </row>
    <row r="1699" spans="2:6">
      <c r="B1699" s="232"/>
      <c r="C1699" s="399"/>
      <c r="D1699" s="410"/>
      <c r="E1699" s="190" t="s">
        <v>1925</v>
      </c>
      <c r="F1699" s="176" t="s">
        <v>268</v>
      </c>
    </row>
    <row r="1700" spans="2:6">
      <c r="B1700" s="232"/>
      <c r="C1700" s="399"/>
      <c r="D1700" s="410">
        <v>725</v>
      </c>
      <c r="E1700" s="189" t="s">
        <v>1926</v>
      </c>
      <c r="F1700" s="176" t="s">
        <v>268</v>
      </c>
    </row>
    <row r="1701" spans="2:6">
      <c r="B1701" s="232"/>
      <c r="C1701" s="399"/>
      <c r="D1701" s="410"/>
      <c r="E1701" s="190" t="s">
        <v>1927</v>
      </c>
      <c r="F1701" s="176" t="s">
        <v>268</v>
      </c>
    </row>
    <row r="1702" spans="2:6">
      <c r="B1702" s="232"/>
      <c r="C1702" s="399"/>
      <c r="D1702" s="410">
        <v>726</v>
      </c>
      <c r="E1702" s="189" t="s">
        <v>1928</v>
      </c>
      <c r="F1702" s="176" t="s">
        <v>268</v>
      </c>
    </row>
    <row r="1703" spans="2:6">
      <c r="B1703" s="232"/>
      <c r="C1703" s="399"/>
      <c r="D1703" s="410"/>
      <c r="E1703" s="190" t="s">
        <v>1929</v>
      </c>
      <c r="F1703" s="176" t="s">
        <v>268</v>
      </c>
    </row>
    <row r="1704" spans="2:6">
      <c r="B1704" s="232"/>
      <c r="C1704" s="399"/>
      <c r="D1704" s="410">
        <v>727</v>
      </c>
      <c r="E1704" s="189" t="s">
        <v>1930</v>
      </c>
      <c r="F1704" s="176" t="s">
        <v>268</v>
      </c>
    </row>
    <row r="1705" spans="2:6">
      <c r="B1705" s="232"/>
      <c r="C1705" s="399"/>
      <c r="D1705" s="410"/>
      <c r="E1705" s="190" t="s">
        <v>1931</v>
      </c>
      <c r="F1705" s="176" t="s">
        <v>268</v>
      </c>
    </row>
    <row r="1706" spans="2:6">
      <c r="B1706" s="232"/>
      <c r="C1706" s="399"/>
      <c r="D1706" s="410"/>
      <c r="E1706" s="190" t="s">
        <v>1932</v>
      </c>
      <c r="F1706" s="176" t="s">
        <v>268</v>
      </c>
    </row>
    <row r="1707" spans="2:6">
      <c r="B1707" s="232"/>
      <c r="C1707" s="399"/>
      <c r="D1707" s="410">
        <v>728</v>
      </c>
      <c r="E1707" s="189" t="s">
        <v>1933</v>
      </c>
      <c r="F1707" s="176" t="s">
        <v>268</v>
      </c>
    </row>
    <row r="1708" spans="2:6">
      <c r="B1708" s="232"/>
      <c r="C1708" s="399"/>
      <c r="D1708" s="410"/>
      <c r="E1708" s="190" t="s">
        <v>1934</v>
      </c>
      <c r="F1708" s="176" t="s">
        <v>268</v>
      </c>
    </row>
    <row r="1709" spans="2:6">
      <c r="B1709" s="232"/>
      <c r="C1709" s="399"/>
      <c r="D1709" s="410"/>
      <c r="E1709" s="190" t="s">
        <v>1935</v>
      </c>
      <c r="F1709" s="176" t="s">
        <v>268</v>
      </c>
    </row>
    <row r="1710" spans="2:6">
      <c r="B1710" s="232"/>
      <c r="C1710" s="399"/>
      <c r="D1710" s="410">
        <v>729</v>
      </c>
      <c r="E1710" s="189" t="s">
        <v>1936</v>
      </c>
      <c r="F1710" s="176" t="s">
        <v>268</v>
      </c>
    </row>
    <row r="1711" spans="2:6">
      <c r="B1711" s="232"/>
      <c r="C1711" s="399"/>
      <c r="D1711" s="410"/>
      <c r="E1711" s="190" t="s">
        <v>1937</v>
      </c>
      <c r="F1711" s="176" t="s">
        <v>268</v>
      </c>
    </row>
    <row r="1712" spans="2:6">
      <c r="B1712" s="232"/>
      <c r="C1712" s="399"/>
      <c r="D1712" s="410"/>
      <c r="E1712" s="190" t="s">
        <v>1938</v>
      </c>
      <c r="F1712" s="176" t="s">
        <v>268</v>
      </c>
    </row>
    <row r="1713" spans="2:6">
      <c r="B1713" s="232"/>
      <c r="C1713" s="399"/>
      <c r="D1713" s="410"/>
      <c r="E1713" s="190" t="s">
        <v>1939</v>
      </c>
      <c r="F1713" s="176" t="s">
        <v>268</v>
      </c>
    </row>
    <row r="1714" spans="2:6">
      <c r="B1714" s="232"/>
      <c r="C1714" s="399"/>
      <c r="D1714" s="410"/>
      <c r="E1714" s="190" t="s">
        <v>1940</v>
      </c>
      <c r="F1714" s="176" t="s">
        <v>268</v>
      </c>
    </row>
    <row r="1715" spans="2:6">
      <c r="B1715" s="232"/>
      <c r="C1715" s="399"/>
      <c r="D1715" s="410"/>
      <c r="E1715" s="190" t="s">
        <v>1941</v>
      </c>
      <c r="F1715" s="176" t="s">
        <v>268</v>
      </c>
    </row>
    <row r="1716" spans="2:6">
      <c r="B1716" s="231" t="s">
        <v>270</v>
      </c>
      <c r="C1716" s="398">
        <v>73</v>
      </c>
      <c r="D1716" s="409"/>
      <c r="E1716" s="188" t="s">
        <v>1942</v>
      </c>
      <c r="F1716" s="176" t="s">
        <v>268</v>
      </c>
    </row>
    <row r="1717" spans="2:6">
      <c r="B1717" s="232"/>
      <c r="C1717" s="399"/>
      <c r="D1717" s="410">
        <v>730</v>
      </c>
      <c r="E1717" s="189" t="s">
        <v>1943</v>
      </c>
      <c r="F1717" s="176" t="s">
        <v>268</v>
      </c>
    </row>
    <row r="1718" spans="2:6">
      <c r="B1718" s="232"/>
      <c r="C1718" s="399"/>
      <c r="D1718" s="410"/>
      <c r="E1718" s="190" t="s">
        <v>1944</v>
      </c>
      <c r="F1718" s="176" t="s">
        <v>268</v>
      </c>
    </row>
    <row r="1719" spans="2:6">
      <c r="B1719" s="232"/>
      <c r="C1719" s="399"/>
      <c r="D1719" s="410"/>
      <c r="E1719" s="190" t="s">
        <v>1945</v>
      </c>
      <c r="F1719" s="176" t="s">
        <v>268</v>
      </c>
    </row>
    <row r="1720" spans="2:6">
      <c r="B1720" s="232"/>
      <c r="C1720" s="399"/>
      <c r="D1720" s="410">
        <v>731</v>
      </c>
      <c r="E1720" s="189" t="s">
        <v>1942</v>
      </c>
      <c r="F1720" s="176" t="s">
        <v>268</v>
      </c>
    </row>
    <row r="1721" spans="2:6">
      <c r="B1721" s="232"/>
      <c r="C1721" s="399"/>
      <c r="D1721" s="410"/>
      <c r="E1721" s="190" t="s">
        <v>1946</v>
      </c>
      <c r="F1721" s="176" t="s">
        <v>268</v>
      </c>
    </row>
    <row r="1722" spans="2:6">
      <c r="B1722" s="231" t="s">
        <v>270</v>
      </c>
      <c r="C1722" s="398">
        <v>74</v>
      </c>
      <c r="D1722" s="409"/>
      <c r="E1722" s="188" t="s">
        <v>1947</v>
      </c>
      <c r="F1722" s="176" t="s">
        <v>268</v>
      </c>
    </row>
    <row r="1723" spans="2:6">
      <c r="B1723" s="232"/>
      <c r="C1723" s="399"/>
      <c r="D1723" s="410">
        <v>740</v>
      </c>
      <c r="E1723" s="189" t="s">
        <v>1948</v>
      </c>
      <c r="F1723" s="176" t="s">
        <v>268</v>
      </c>
    </row>
    <row r="1724" spans="2:6">
      <c r="B1724" s="232"/>
      <c r="C1724" s="399"/>
      <c r="D1724" s="410"/>
      <c r="E1724" s="190" t="s">
        <v>1949</v>
      </c>
      <c r="F1724" s="176" t="s">
        <v>268</v>
      </c>
    </row>
    <row r="1725" spans="2:6">
      <c r="B1725" s="232"/>
      <c r="C1725" s="399"/>
      <c r="D1725" s="410">
        <v>741</v>
      </c>
      <c r="E1725" s="189" t="s">
        <v>1950</v>
      </c>
      <c r="F1725" s="176" t="s">
        <v>268</v>
      </c>
    </row>
    <row r="1726" spans="2:6">
      <c r="B1726" s="232"/>
      <c r="C1726" s="399"/>
      <c r="D1726" s="410"/>
      <c r="E1726" s="190" t="s">
        <v>1951</v>
      </c>
      <c r="F1726" s="176" t="s">
        <v>268</v>
      </c>
    </row>
    <row r="1727" spans="2:6">
      <c r="B1727" s="232"/>
      <c r="C1727" s="399"/>
      <c r="D1727" s="410">
        <v>742</v>
      </c>
      <c r="E1727" s="189" t="s">
        <v>1952</v>
      </c>
      <c r="F1727" s="176" t="s">
        <v>268</v>
      </c>
    </row>
    <row r="1728" spans="2:6">
      <c r="B1728" s="232"/>
      <c r="C1728" s="399"/>
      <c r="D1728" s="410"/>
      <c r="E1728" s="190" t="s">
        <v>1953</v>
      </c>
      <c r="F1728" s="176" t="s">
        <v>268</v>
      </c>
    </row>
    <row r="1729" spans="2:6">
      <c r="B1729" s="232"/>
      <c r="C1729" s="399"/>
      <c r="D1729" s="410"/>
      <c r="E1729" s="190" t="s">
        <v>1954</v>
      </c>
      <c r="F1729" s="176" t="s">
        <v>268</v>
      </c>
    </row>
    <row r="1730" spans="2:6">
      <c r="B1730" s="232"/>
      <c r="C1730" s="399"/>
      <c r="D1730" s="410"/>
      <c r="E1730" s="190" t="s">
        <v>1955</v>
      </c>
      <c r="F1730" s="176" t="s">
        <v>268</v>
      </c>
    </row>
    <row r="1731" spans="2:6">
      <c r="B1731" s="232"/>
      <c r="C1731" s="399"/>
      <c r="D1731" s="410">
        <v>743</v>
      </c>
      <c r="E1731" s="189" t="s">
        <v>1956</v>
      </c>
      <c r="F1731" s="176" t="s">
        <v>268</v>
      </c>
    </row>
    <row r="1732" spans="2:6">
      <c r="B1732" s="232"/>
      <c r="C1732" s="399"/>
      <c r="D1732" s="410"/>
      <c r="E1732" s="190" t="s">
        <v>1957</v>
      </c>
      <c r="F1732" s="176" t="s">
        <v>268</v>
      </c>
    </row>
    <row r="1733" spans="2:6">
      <c r="B1733" s="232"/>
      <c r="C1733" s="399"/>
      <c r="D1733" s="410">
        <v>744</v>
      </c>
      <c r="E1733" s="189" t="s">
        <v>1958</v>
      </c>
      <c r="F1733" s="176" t="s">
        <v>268</v>
      </c>
    </row>
    <row r="1734" spans="2:6">
      <c r="B1734" s="232"/>
      <c r="C1734" s="399"/>
      <c r="D1734" s="410"/>
      <c r="E1734" s="190" t="s">
        <v>1959</v>
      </c>
      <c r="F1734" s="176" t="s">
        <v>268</v>
      </c>
    </row>
    <row r="1735" spans="2:6">
      <c r="B1735" s="232"/>
      <c r="C1735" s="399"/>
      <c r="D1735" s="410"/>
      <c r="E1735" s="190" t="s">
        <v>1960</v>
      </c>
      <c r="F1735" s="176" t="s">
        <v>268</v>
      </c>
    </row>
    <row r="1736" spans="2:6">
      <c r="B1736" s="232"/>
      <c r="C1736" s="399"/>
      <c r="D1736" s="410">
        <v>745</v>
      </c>
      <c r="E1736" s="189" t="s">
        <v>1961</v>
      </c>
      <c r="F1736" s="176" t="s">
        <v>268</v>
      </c>
    </row>
    <row r="1737" spans="2:6">
      <c r="B1737" s="232"/>
      <c r="C1737" s="399"/>
      <c r="D1737" s="410"/>
      <c r="E1737" s="190" t="s">
        <v>1962</v>
      </c>
      <c r="F1737" s="176" t="s">
        <v>268</v>
      </c>
    </row>
    <row r="1738" spans="2:6">
      <c r="B1738" s="232"/>
      <c r="C1738" s="399"/>
      <c r="D1738" s="410"/>
      <c r="E1738" s="190" t="s">
        <v>1963</v>
      </c>
      <c r="F1738" s="176" t="s">
        <v>268</v>
      </c>
    </row>
    <row r="1739" spans="2:6">
      <c r="B1739" s="232"/>
      <c r="C1739" s="399"/>
      <c r="D1739" s="410"/>
      <c r="E1739" s="190" t="s">
        <v>1964</v>
      </c>
      <c r="F1739" s="176" t="s">
        <v>268</v>
      </c>
    </row>
    <row r="1740" spans="2:6">
      <c r="B1740" s="232"/>
      <c r="C1740" s="399"/>
      <c r="D1740" s="410">
        <v>746</v>
      </c>
      <c r="E1740" s="189" t="s">
        <v>1965</v>
      </c>
      <c r="F1740" s="176" t="s">
        <v>268</v>
      </c>
    </row>
    <row r="1741" spans="2:6">
      <c r="B1741" s="232"/>
      <c r="C1741" s="399"/>
      <c r="D1741" s="410"/>
      <c r="E1741" s="190" t="s">
        <v>1966</v>
      </c>
      <c r="F1741" s="176" t="s">
        <v>268</v>
      </c>
    </row>
    <row r="1742" spans="2:6">
      <c r="B1742" s="232"/>
      <c r="C1742" s="399"/>
      <c r="D1742" s="410"/>
      <c r="E1742" s="190" t="s">
        <v>1967</v>
      </c>
      <c r="F1742" s="176" t="s">
        <v>268</v>
      </c>
    </row>
    <row r="1743" spans="2:6">
      <c r="B1743" s="232"/>
      <c r="C1743" s="399"/>
      <c r="D1743" s="410">
        <v>749</v>
      </c>
      <c r="E1743" s="189" t="s">
        <v>1968</v>
      </c>
      <c r="F1743" s="176" t="s">
        <v>268</v>
      </c>
    </row>
    <row r="1744" spans="2:6">
      <c r="B1744" s="232"/>
      <c r="C1744" s="399"/>
      <c r="D1744" s="410"/>
      <c r="E1744" s="190" t="s">
        <v>1969</v>
      </c>
      <c r="F1744" s="176" t="s">
        <v>268</v>
      </c>
    </row>
    <row r="1745" spans="1:6">
      <c r="D1745" s="403"/>
      <c r="E1745" s="178"/>
      <c r="F1745" s="176"/>
    </row>
    <row r="1746" spans="1:6">
      <c r="D1746" s="403"/>
      <c r="E1746" s="178"/>
      <c r="F1746" s="176"/>
    </row>
    <row r="1747" spans="1:6" ht="17.25" thickBot="1">
      <c r="A1747" s="177" t="s">
        <v>1970</v>
      </c>
      <c r="D1747" s="403"/>
      <c r="E1747" s="178"/>
      <c r="F1747" s="176" t="s">
        <v>207</v>
      </c>
    </row>
    <row r="1748" spans="1:6">
      <c r="B1748" s="229" t="s">
        <v>269</v>
      </c>
      <c r="C1748" s="394"/>
      <c r="D1748" s="404"/>
      <c r="E1748" s="179"/>
      <c r="F1748" s="176"/>
    </row>
    <row r="1749" spans="1:6">
      <c r="B1749" s="223" t="s">
        <v>270</v>
      </c>
      <c r="C1749" s="389">
        <v>75</v>
      </c>
      <c r="D1749" s="405"/>
      <c r="E1749" s="180" t="s">
        <v>1971</v>
      </c>
      <c r="F1749" s="176" t="s">
        <v>207</v>
      </c>
    </row>
    <row r="1750" spans="1:6">
      <c r="B1750" s="224"/>
      <c r="C1750" s="390"/>
      <c r="D1750" s="388">
        <v>750</v>
      </c>
      <c r="E1750" s="181" t="s">
        <v>1972</v>
      </c>
      <c r="F1750" s="176" t="s">
        <v>207</v>
      </c>
    </row>
    <row r="1751" spans="1:6">
      <c r="B1751" s="224"/>
      <c r="C1751" s="390"/>
      <c r="D1751" s="388"/>
      <c r="E1751" s="182" t="s">
        <v>1973</v>
      </c>
      <c r="F1751" s="176" t="s">
        <v>207</v>
      </c>
    </row>
    <row r="1752" spans="1:6">
      <c r="B1752" s="224"/>
      <c r="C1752" s="390"/>
      <c r="D1752" s="388"/>
      <c r="E1752" s="182" t="s">
        <v>1974</v>
      </c>
      <c r="F1752" s="176" t="s">
        <v>207</v>
      </c>
    </row>
    <row r="1753" spans="1:6">
      <c r="B1753" s="224"/>
      <c r="C1753" s="390"/>
      <c r="D1753" s="388">
        <v>751</v>
      </c>
      <c r="E1753" s="181" t="s">
        <v>1975</v>
      </c>
      <c r="F1753" s="176" t="s">
        <v>207</v>
      </c>
    </row>
    <row r="1754" spans="1:6">
      <c r="B1754" s="224"/>
      <c r="C1754" s="390"/>
      <c r="D1754" s="388"/>
      <c r="E1754" s="182" t="s">
        <v>1976</v>
      </c>
      <c r="F1754" s="176" t="s">
        <v>207</v>
      </c>
    </row>
    <row r="1755" spans="1:6">
      <c r="B1755" s="224"/>
      <c r="C1755" s="390"/>
      <c r="D1755" s="388">
        <v>752</v>
      </c>
      <c r="E1755" s="181" t="s">
        <v>1977</v>
      </c>
      <c r="F1755" s="176" t="s">
        <v>207</v>
      </c>
    </row>
    <row r="1756" spans="1:6">
      <c r="B1756" s="224"/>
      <c r="C1756" s="390"/>
      <c r="D1756" s="388"/>
      <c r="E1756" s="182" t="s">
        <v>1978</v>
      </c>
      <c r="F1756" s="176" t="s">
        <v>207</v>
      </c>
    </row>
    <row r="1757" spans="1:6">
      <c r="B1757" s="224"/>
      <c r="C1757" s="390"/>
      <c r="D1757" s="388">
        <v>753</v>
      </c>
      <c r="E1757" s="181" t="s">
        <v>1979</v>
      </c>
      <c r="F1757" s="176" t="s">
        <v>207</v>
      </c>
    </row>
    <row r="1758" spans="1:6">
      <c r="B1758" s="224"/>
      <c r="C1758" s="390"/>
      <c r="D1758" s="388"/>
      <c r="E1758" s="182" t="s">
        <v>1980</v>
      </c>
      <c r="F1758" s="176" t="s">
        <v>207</v>
      </c>
    </row>
    <row r="1759" spans="1:6">
      <c r="B1759" s="224"/>
      <c r="C1759" s="390"/>
      <c r="D1759" s="388">
        <v>759</v>
      </c>
      <c r="E1759" s="181" t="s">
        <v>1981</v>
      </c>
      <c r="F1759" s="176" t="s">
        <v>207</v>
      </c>
    </row>
    <row r="1760" spans="1:6">
      <c r="B1760" s="224"/>
      <c r="C1760" s="390"/>
      <c r="D1760" s="388"/>
      <c r="E1760" s="182" t="s">
        <v>1982</v>
      </c>
      <c r="F1760" s="176" t="s">
        <v>207</v>
      </c>
    </row>
    <row r="1761" spans="2:6">
      <c r="B1761" s="224"/>
      <c r="C1761" s="390"/>
      <c r="D1761" s="388"/>
      <c r="E1761" s="182" t="s">
        <v>1983</v>
      </c>
      <c r="F1761" s="176" t="s">
        <v>207</v>
      </c>
    </row>
    <row r="1762" spans="2:6">
      <c r="B1762" s="224"/>
      <c r="C1762" s="390"/>
      <c r="D1762" s="388"/>
      <c r="E1762" s="182" t="s">
        <v>1984</v>
      </c>
      <c r="F1762" s="176" t="s">
        <v>207</v>
      </c>
    </row>
    <row r="1763" spans="2:6">
      <c r="B1763" s="223" t="s">
        <v>270</v>
      </c>
      <c r="C1763" s="389">
        <v>76</v>
      </c>
      <c r="D1763" s="405"/>
      <c r="E1763" s="180" t="s">
        <v>1985</v>
      </c>
      <c r="F1763" s="176" t="s">
        <v>207</v>
      </c>
    </row>
    <row r="1764" spans="2:6">
      <c r="B1764" s="224"/>
      <c r="C1764" s="390"/>
      <c r="D1764" s="388">
        <v>760</v>
      </c>
      <c r="E1764" s="181" t="s">
        <v>1986</v>
      </c>
      <c r="F1764" s="176" t="s">
        <v>207</v>
      </c>
    </row>
    <row r="1765" spans="2:6">
      <c r="B1765" s="224"/>
      <c r="C1765" s="390"/>
      <c r="D1765" s="388"/>
      <c r="E1765" s="182" t="s">
        <v>1987</v>
      </c>
      <c r="F1765" s="176" t="s">
        <v>207</v>
      </c>
    </row>
    <row r="1766" spans="2:6">
      <c r="B1766" s="224"/>
      <c r="C1766" s="390"/>
      <c r="D1766" s="388"/>
      <c r="E1766" s="182" t="s">
        <v>1988</v>
      </c>
      <c r="F1766" s="176" t="s">
        <v>207</v>
      </c>
    </row>
    <row r="1767" spans="2:6">
      <c r="B1767" s="224"/>
      <c r="C1767" s="390"/>
      <c r="D1767" s="388">
        <v>761</v>
      </c>
      <c r="E1767" s="181" t="s">
        <v>1989</v>
      </c>
      <c r="F1767" s="176" t="s">
        <v>207</v>
      </c>
    </row>
    <row r="1768" spans="2:6">
      <c r="B1768" s="224"/>
      <c r="C1768" s="390"/>
      <c r="D1768" s="388"/>
      <c r="E1768" s="182" t="s">
        <v>1990</v>
      </c>
      <c r="F1768" s="176" t="s">
        <v>207</v>
      </c>
    </row>
    <row r="1769" spans="2:6">
      <c r="B1769" s="224"/>
      <c r="C1769" s="390"/>
      <c r="D1769" s="388">
        <v>762</v>
      </c>
      <c r="E1769" s="181" t="s">
        <v>1991</v>
      </c>
      <c r="F1769" s="176" t="s">
        <v>207</v>
      </c>
    </row>
    <row r="1770" spans="2:6">
      <c r="B1770" s="224"/>
      <c r="C1770" s="390"/>
      <c r="D1770" s="388"/>
      <c r="E1770" s="182" t="s">
        <v>1992</v>
      </c>
      <c r="F1770" s="176" t="s">
        <v>207</v>
      </c>
    </row>
    <row r="1771" spans="2:6">
      <c r="B1771" s="224"/>
      <c r="C1771" s="390"/>
      <c r="D1771" s="388"/>
      <c r="E1771" s="182" t="s">
        <v>1993</v>
      </c>
      <c r="F1771" s="176" t="s">
        <v>207</v>
      </c>
    </row>
    <row r="1772" spans="2:6">
      <c r="B1772" s="224"/>
      <c r="C1772" s="390"/>
      <c r="D1772" s="388"/>
      <c r="E1772" s="182" t="s">
        <v>1994</v>
      </c>
      <c r="F1772" s="176" t="s">
        <v>207</v>
      </c>
    </row>
    <row r="1773" spans="2:6">
      <c r="B1773" s="224"/>
      <c r="C1773" s="390"/>
      <c r="D1773" s="388"/>
      <c r="E1773" s="182" t="s">
        <v>1995</v>
      </c>
      <c r="F1773" s="176" t="s">
        <v>207</v>
      </c>
    </row>
    <row r="1774" spans="2:6">
      <c r="B1774" s="224"/>
      <c r="C1774" s="390"/>
      <c r="D1774" s="388"/>
      <c r="E1774" s="182" t="s">
        <v>1996</v>
      </c>
      <c r="F1774" s="176" t="s">
        <v>207</v>
      </c>
    </row>
    <row r="1775" spans="2:6">
      <c r="B1775" s="224"/>
      <c r="C1775" s="390"/>
      <c r="D1775" s="388"/>
      <c r="E1775" s="182" t="s">
        <v>1997</v>
      </c>
      <c r="F1775" s="176" t="s">
        <v>207</v>
      </c>
    </row>
    <row r="1776" spans="2:6">
      <c r="B1776" s="224"/>
      <c r="C1776" s="390"/>
      <c r="D1776" s="388">
        <v>763</v>
      </c>
      <c r="E1776" s="181" t="s">
        <v>1998</v>
      </c>
      <c r="F1776" s="176" t="s">
        <v>207</v>
      </c>
    </row>
    <row r="1777" spans="2:6">
      <c r="B1777" s="224"/>
      <c r="C1777" s="390"/>
      <c r="D1777" s="388"/>
      <c r="E1777" s="182" t="s">
        <v>1999</v>
      </c>
      <c r="F1777" s="176" t="s">
        <v>207</v>
      </c>
    </row>
    <row r="1778" spans="2:6">
      <c r="B1778" s="224"/>
      <c r="C1778" s="390"/>
      <c r="D1778" s="388">
        <v>764</v>
      </c>
      <c r="E1778" s="181" t="s">
        <v>2000</v>
      </c>
      <c r="F1778" s="176" t="s">
        <v>207</v>
      </c>
    </row>
    <row r="1779" spans="2:6">
      <c r="B1779" s="224"/>
      <c r="C1779" s="390"/>
      <c r="D1779" s="388"/>
      <c r="E1779" s="182" t="s">
        <v>2001</v>
      </c>
      <c r="F1779" s="176" t="s">
        <v>207</v>
      </c>
    </row>
    <row r="1780" spans="2:6">
      <c r="B1780" s="224"/>
      <c r="C1780" s="390"/>
      <c r="D1780" s="388">
        <v>765</v>
      </c>
      <c r="E1780" s="181" t="s">
        <v>2002</v>
      </c>
      <c r="F1780" s="176" t="s">
        <v>207</v>
      </c>
    </row>
    <row r="1781" spans="2:6">
      <c r="B1781" s="224"/>
      <c r="C1781" s="390"/>
      <c r="D1781" s="388"/>
      <c r="E1781" s="182" t="s">
        <v>2003</v>
      </c>
      <c r="F1781" s="176" t="s">
        <v>207</v>
      </c>
    </row>
    <row r="1782" spans="2:6">
      <c r="B1782" s="224"/>
      <c r="C1782" s="390"/>
      <c r="D1782" s="388">
        <v>766</v>
      </c>
      <c r="E1782" s="181" t="s">
        <v>2004</v>
      </c>
      <c r="F1782" s="176" t="s">
        <v>207</v>
      </c>
    </row>
    <row r="1783" spans="2:6">
      <c r="B1783" s="224"/>
      <c r="C1783" s="390"/>
      <c r="D1783" s="388"/>
      <c r="E1783" s="182" t="s">
        <v>2005</v>
      </c>
      <c r="F1783" s="176" t="s">
        <v>207</v>
      </c>
    </row>
    <row r="1784" spans="2:6">
      <c r="B1784" s="224"/>
      <c r="C1784" s="390"/>
      <c r="D1784" s="388">
        <v>767</v>
      </c>
      <c r="E1784" s="181" t="s">
        <v>2006</v>
      </c>
      <c r="F1784" s="176" t="s">
        <v>207</v>
      </c>
    </row>
    <row r="1785" spans="2:6">
      <c r="B1785" s="224"/>
      <c r="C1785" s="390"/>
      <c r="D1785" s="388"/>
      <c r="E1785" s="182" t="s">
        <v>2007</v>
      </c>
      <c r="F1785" s="176" t="s">
        <v>207</v>
      </c>
    </row>
    <row r="1786" spans="2:6">
      <c r="B1786" s="224"/>
      <c r="C1786" s="390"/>
      <c r="D1786" s="388">
        <v>769</v>
      </c>
      <c r="E1786" s="181" t="s">
        <v>2008</v>
      </c>
      <c r="F1786" s="176" t="s">
        <v>207</v>
      </c>
    </row>
    <row r="1787" spans="2:6">
      <c r="B1787" s="224"/>
      <c r="C1787" s="390"/>
      <c r="D1787" s="388"/>
      <c r="E1787" s="182" t="s">
        <v>2009</v>
      </c>
      <c r="F1787" s="176" t="s">
        <v>207</v>
      </c>
    </row>
    <row r="1788" spans="2:6">
      <c r="B1788" s="224"/>
      <c r="C1788" s="390"/>
      <c r="D1788" s="388"/>
      <c r="E1788" s="182" t="s">
        <v>2010</v>
      </c>
      <c r="F1788" s="176" t="s">
        <v>207</v>
      </c>
    </row>
    <row r="1789" spans="2:6">
      <c r="B1789" s="224"/>
      <c r="C1789" s="390"/>
      <c r="D1789" s="388"/>
      <c r="E1789" s="182" t="s">
        <v>2011</v>
      </c>
      <c r="F1789" s="176" t="s">
        <v>207</v>
      </c>
    </row>
    <row r="1790" spans="2:6">
      <c r="B1790" s="223" t="s">
        <v>270</v>
      </c>
      <c r="C1790" s="389">
        <v>77</v>
      </c>
      <c r="D1790" s="405"/>
      <c r="E1790" s="180" t="s">
        <v>2012</v>
      </c>
      <c r="F1790" s="176" t="s">
        <v>207</v>
      </c>
    </row>
    <row r="1791" spans="2:6">
      <c r="B1791" s="224"/>
      <c r="C1791" s="390"/>
      <c r="D1791" s="388">
        <v>770</v>
      </c>
      <c r="E1791" s="181" t="s">
        <v>2013</v>
      </c>
      <c r="F1791" s="176" t="s">
        <v>207</v>
      </c>
    </row>
    <row r="1792" spans="2:6">
      <c r="B1792" s="224"/>
      <c r="C1792" s="390"/>
      <c r="D1792" s="388"/>
      <c r="E1792" s="182" t="s">
        <v>2014</v>
      </c>
      <c r="F1792" s="176" t="s">
        <v>207</v>
      </c>
    </row>
    <row r="1793" spans="1:6">
      <c r="B1793" s="224"/>
      <c r="C1793" s="390"/>
      <c r="D1793" s="388"/>
      <c r="E1793" s="182" t="s">
        <v>2015</v>
      </c>
      <c r="F1793" s="176" t="s">
        <v>207</v>
      </c>
    </row>
    <row r="1794" spans="1:6">
      <c r="B1794" s="224"/>
      <c r="C1794" s="390"/>
      <c r="D1794" s="388">
        <v>771</v>
      </c>
      <c r="E1794" s="181" t="s">
        <v>2016</v>
      </c>
      <c r="F1794" s="176" t="s">
        <v>207</v>
      </c>
    </row>
    <row r="1795" spans="1:6">
      <c r="B1795" s="224"/>
      <c r="C1795" s="390"/>
      <c r="D1795" s="388"/>
      <c r="E1795" s="182" t="s">
        <v>2017</v>
      </c>
      <c r="F1795" s="176" t="s">
        <v>207</v>
      </c>
    </row>
    <row r="1796" spans="1:6">
      <c r="B1796" s="224"/>
      <c r="C1796" s="390"/>
      <c r="D1796" s="388">
        <v>772</v>
      </c>
      <c r="E1796" s="181" t="s">
        <v>2018</v>
      </c>
      <c r="F1796" s="176" t="s">
        <v>207</v>
      </c>
    </row>
    <row r="1797" spans="1:6">
      <c r="B1797" s="224"/>
      <c r="C1797" s="390"/>
      <c r="D1797" s="388"/>
      <c r="E1797" s="182" t="s">
        <v>2019</v>
      </c>
      <c r="F1797" s="176" t="s">
        <v>207</v>
      </c>
    </row>
    <row r="1798" spans="1:6">
      <c r="B1798" s="230"/>
      <c r="C1798" s="395"/>
      <c r="D1798" s="406"/>
      <c r="E1798" s="178"/>
      <c r="F1798" s="176"/>
    </row>
    <row r="1799" spans="1:6">
      <c r="B1799" s="230"/>
      <c r="C1799" s="395"/>
      <c r="D1799" s="406"/>
      <c r="E1799" s="178"/>
      <c r="F1799" s="176"/>
    </row>
    <row r="1800" spans="1:6" ht="17.25" thickBot="1">
      <c r="A1800" s="177" t="s">
        <v>2020</v>
      </c>
      <c r="D1800" s="403"/>
      <c r="E1800" s="178"/>
      <c r="F1800" s="176" t="s">
        <v>207</v>
      </c>
    </row>
    <row r="1801" spans="1:6">
      <c r="B1801" s="229" t="s">
        <v>269</v>
      </c>
      <c r="C1801" s="394"/>
      <c r="D1801" s="404"/>
      <c r="E1801" s="179"/>
      <c r="F1801" s="176"/>
    </row>
    <row r="1802" spans="1:6">
      <c r="B1802" s="223" t="s">
        <v>270</v>
      </c>
      <c r="C1802" s="389">
        <v>78</v>
      </c>
      <c r="D1802" s="405"/>
      <c r="E1802" s="180" t="s">
        <v>2021</v>
      </c>
      <c r="F1802" s="176" t="s">
        <v>207</v>
      </c>
    </row>
    <row r="1803" spans="1:6">
      <c r="B1803" s="224"/>
      <c r="C1803" s="390"/>
      <c r="D1803" s="388">
        <v>780</v>
      </c>
      <c r="E1803" s="181" t="s">
        <v>2022</v>
      </c>
      <c r="F1803" s="176" t="s">
        <v>207</v>
      </c>
    </row>
    <row r="1804" spans="1:6">
      <c r="B1804" s="224"/>
      <c r="C1804" s="390"/>
      <c r="D1804" s="388"/>
      <c r="E1804" s="182" t="s">
        <v>2023</v>
      </c>
      <c r="F1804" s="176" t="s">
        <v>207</v>
      </c>
    </row>
    <row r="1805" spans="1:6">
      <c r="B1805" s="224"/>
      <c r="C1805" s="390"/>
      <c r="D1805" s="388"/>
      <c r="E1805" s="182" t="s">
        <v>2024</v>
      </c>
      <c r="F1805" s="176" t="s">
        <v>207</v>
      </c>
    </row>
    <row r="1806" spans="1:6">
      <c r="B1806" s="224"/>
      <c r="C1806" s="390"/>
      <c r="D1806" s="388">
        <v>781</v>
      </c>
      <c r="E1806" s="181" t="s">
        <v>2025</v>
      </c>
      <c r="F1806" s="176" t="s">
        <v>207</v>
      </c>
    </row>
    <row r="1807" spans="1:6">
      <c r="B1807" s="224"/>
      <c r="C1807" s="390"/>
      <c r="D1807" s="388"/>
      <c r="E1807" s="182" t="s">
        <v>2026</v>
      </c>
      <c r="F1807" s="176" t="s">
        <v>207</v>
      </c>
    </row>
    <row r="1808" spans="1:6">
      <c r="B1808" s="224"/>
      <c r="C1808" s="390"/>
      <c r="D1808" s="388"/>
      <c r="E1808" s="182" t="s">
        <v>2027</v>
      </c>
      <c r="F1808" s="176" t="s">
        <v>207</v>
      </c>
    </row>
    <row r="1809" spans="2:6">
      <c r="B1809" s="224"/>
      <c r="C1809" s="390"/>
      <c r="D1809" s="388"/>
      <c r="E1809" s="182" t="s">
        <v>2028</v>
      </c>
      <c r="F1809" s="176" t="s">
        <v>207</v>
      </c>
    </row>
    <row r="1810" spans="2:6">
      <c r="B1810" s="224"/>
      <c r="C1810" s="390"/>
      <c r="D1810" s="388">
        <v>782</v>
      </c>
      <c r="E1810" s="181" t="s">
        <v>2029</v>
      </c>
      <c r="F1810" s="176" t="s">
        <v>207</v>
      </c>
    </row>
    <row r="1811" spans="2:6">
      <c r="B1811" s="224"/>
      <c r="C1811" s="390"/>
      <c r="D1811" s="388"/>
      <c r="E1811" s="182" t="s">
        <v>2030</v>
      </c>
      <c r="F1811" s="176" t="s">
        <v>207</v>
      </c>
    </row>
    <row r="1812" spans="2:6">
      <c r="B1812" s="224"/>
      <c r="C1812" s="390"/>
      <c r="D1812" s="388">
        <v>783</v>
      </c>
      <c r="E1812" s="181" t="s">
        <v>2031</v>
      </c>
      <c r="F1812" s="176" t="s">
        <v>207</v>
      </c>
    </row>
    <row r="1813" spans="2:6">
      <c r="B1813" s="224"/>
      <c r="C1813" s="390"/>
      <c r="D1813" s="388"/>
      <c r="E1813" s="182" t="s">
        <v>2032</v>
      </c>
      <c r="F1813" s="176" t="s">
        <v>207</v>
      </c>
    </row>
    <row r="1814" spans="2:6">
      <c r="B1814" s="224"/>
      <c r="C1814" s="390"/>
      <c r="D1814" s="388">
        <v>784</v>
      </c>
      <c r="E1814" s="181" t="s">
        <v>2033</v>
      </c>
      <c r="F1814" s="176" t="s">
        <v>207</v>
      </c>
    </row>
    <row r="1815" spans="2:6">
      <c r="B1815" s="224"/>
      <c r="C1815" s="390"/>
      <c r="D1815" s="388"/>
      <c r="E1815" s="182" t="s">
        <v>2034</v>
      </c>
      <c r="F1815" s="176" t="s">
        <v>207</v>
      </c>
    </row>
    <row r="1816" spans="2:6">
      <c r="B1816" s="224"/>
      <c r="C1816" s="390"/>
      <c r="D1816" s="388">
        <v>785</v>
      </c>
      <c r="E1816" s="181" t="s">
        <v>2035</v>
      </c>
      <c r="F1816" s="176" t="s">
        <v>207</v>
      </c>
    </row>
    <row r="1817" spans="2:6">
      <c r="B1817" s="224"/>
      <c r="C1817" s="390"/>
      <c r="D1817" s="388"/>
      <c r="E1817" s="182" t="s">
        <v>2036</v>
      </c>
      <c r="F1817" s="176" t="s">
        <v>207</v>
      </c>
    </row>
    <row r="1818" spans="2:6">
      <c r="B1818" s="224"/>
      <c r="C1818" s="390"/>
      <c r="D1818" s="388">
        <v>789</v>
      </c>
      <c r="E1818" s="181" t="s">
        <v>2037</v>
      </c>
      <c r="F1818" s="176" t="s">
        <v>207</v>
      </c>
    </row>
    <row r="1819" spans="2:6">
      <c r="B1819" s="224"/>
      <c r="C1819" s="390"/>
      <c r="D1819" s="388"/>
      <c r="E1819" s="182" t="s">
        <v>2038</v>
      </c>
      <c r="F1819" s="176" t="s">
        <v>207</v>
      </c>
    </row>
    <row r="1820" spans="2:6">
      <c r="B1820" s="224"/>
      <c r="C1820" s="390"/>
      <c r="D1820" s="388"/>
      <c r="E1820" s="182" t="s">
        <v>2039</v>
      </c>
      <c r="F1820" s="176" t="s">
        <v>207</v>
      </c>
    </row>
    <row r="1821" spans="2:6">
      <c r="B1821" s="224"/>
      <c r="C1821" s="390"/>
      <c r="D1821" s="388"/>
      <c r="E1821" s="182" t="s">
        <v>2040</v>
      </c>
      <c r="F1821" s="176" t="s">
        <v>207</v>
      </c>
    </row>
    <row r="1822" spans="2:6">
      <c r="B1822" s="224"/>
      <c r="C1822" s="390"/>
      <c r="D1822" s="388"/>
      <c r="E1822" s="182" t="s">
        <v>2041</v>
      </c>
      <c r="F1822" s="176" t="s">
        <v>207</v>
      </c>
    </row>
    <row r="1823" spans="2:6">
      <c r="B1823" s="224"/>
      <c r="C1823" s="390"/>
      <c r="D1823" s="388"/>
      <c r="E1823" s="182" t="s">
        <v>2042</v>
      </c>
      <c r="F1823" s="176" t="s">
        <v>207</v>
      </c>
    </row>
    <row r="1824" spans="2:6">
      <c r="B1824" s="223" t="s">
        <v>270</v>
      </c>
      <c r="C1824" s="389">
        <v>79</v>
      </c>
      <c r="D1824" s="405"/>
      <c r="E1824" s="180" t="s">
        <v>2043</v>
      </c>
      <c r="F1824" s="176" t="s">
        <v>207</v>
      </c>
    </row>
    <row r="1825" spans="2:6">
      <c r="B1825" s="224"/>
      <c r="C1825" s="390"/>
      <c r="D1825" s="388">
        <v>790</v>
      </c>
      <c r="E1825" s="181" t="s">
        <v>2044</v>
      </c>
      <c r="F1825" s="176" t="s">
        <v>207</v>
      </c>
    </row>
    <row r="1826" spans="2:6">
      <c r="B1826" s="224"/>
      <c r="C1826" s="390"/>
      <c r="D1826" s="388"/>
      <c r="E1826" s="182" t="s">
        <v>2045</v>
      </c>
      <c r="F1826" s="176" t="s">
        <v>207</v>
      </c>
    </row>
    <row r="1827" spans="2:6">
      <c r="B1827" s="224"/>
      <c r="C1827" s="390"/>
      <c r="D1827" s="388"/>
      <c r="E1827" s="182" t="s">
        <v>2046</v>
      </c>
      <c r="F1827" s="176" t="s">
        <v>207</v>
      </c>
    </row>
    <row r="1828" spans="2:6">
      <c r="B1828" s="224"/>
      <c r="C1828" s="390"/>
      <c r="D1828" s="388">
        <v>791</v>
      </c>
      <c r="E1828" s="181" t="s">
        <v>2047</v>
      </c>
      <c r="F1828" s="176" t="s">
        <v>207</v>
      </c>
    </row>
    <row r="1829" spans="2:6">
      <c r="B1829" s="224"/>
      <c r="C1829" s="390"/>
      <c r="D1829" s="388"/>
      <c r="E1829" s="182" t="s">
        <v>2048</v>
      </c>
      <c r="F1829" s="176" t="s">
        <v>207</v>
      </c>
    </row>
    <row r="1830" spans="2:6">
      <c r="B1830" s="224"/>
      <c r="C1830" s="390"/>
      <c r="D1830" s="388"/>
      <c r="E1830" s="182" t="s">
        <v>2049</v>
      </c>
      <c r="F1830" s="176" t="s">
        <v>207</v>
      </c>
    </row>
    <row r="1831" spans="2:6">
      <c r="B1831" s="224"/>
      <c r="C1831" s="390"/>
      <c r="D1831" s="388">
        <v>792</v>
      </c>
      <c r="E1831" s="181" t="s">
        <v>2050</v>
      </c>
      <c r="F1831" s="176" t="s">
        <v>207</v>
      </c>
    </row>
    <row r="1832" spans="2:6">
      <c r="B1832" s="224"/>
      <c r="C1832" s="390"/>
      <c r="D1832" s="388"/>
      <c r="E1832" s="182" t="s">
        <v>2051</v>
      </c>
      <c r="F1832" s="176" t="s">
        <v>207</v>
      </c>
    </row>
    <row r="1833" spans="2:6">
      <c r="B1833" s="224"/>
      <c r="C1833" s="390"/>
      <c r="D1833" s="388"/>
      <c r="E1833" s="182" t="s">
        <v>2052</v>
      </c>
      <c r="F1833" s="176" t="s">
        <v>207</v>
      </c>
    </row>
    <row r="1834" spans="2:6">
      <c r="B1834" s="224"/>
      <c r="C1834" s="390"/>
      <c r="D1834" s="388">
        <v>793</v>
      </c>
      <c r="E1834" s="181" t="s">
        <v>2053</v>
      </c>
      <c r="F1834" s="176" t="s">
        <v>207</v>
      </c>
    </row>
    <row r="1835" spans="2:6">
      <c r="B1835" s="224"/>
      <c r="C1835" s="390"/>
      <c r="D1835" s="388"/>
      <c r="E1835" s="182" t="s">
        <v>2054</v>
      </c>
      <c r="F1835" s="176" t="s">
        <v>207</v>
      </c>
    </row>
    <row r="1836" spans="2:6">
      <c r="B1836" s="224"/>
      <c r="C1836" s="390"/>
      <c r="D1836" s="388">
        <v>794</v>
      </c>
      <c r="E1836" s="181" t="s">
        <v>2055</v>
      </c>
      <c r="F1836" s="176" t="s">
        <v>207</v>
      </c>
    </row>
    <row r="1837" spans="2:6">
      <c r="B1837" s="224"/>
      <c r="C1837" s="390"/>
      <c r="D1837" s="388"/>
      <c r="E1837" s="182" t="s">
        <v>2056</v>
      </c>
      <c r="F1837" s="176" t="s">
        <v>207</v>
      </c>
    </row>
    <row r="1838" spans="2:6">
      <c r="B1838" s="224"/>
      <c r="C1838" s="390"/>
      <c r="D1838" s="388">
        <v>795</v>
      </c>
      <c r="E1838" s="181" t="s">
        <v>2057</v>
      </c>
      <c r="F1838" s="176" t="s">
        <v>207</v>
      </c>
    </row>
    <row r="1839" spans="2:6">
      <c r="B1839" s="224"/>
      <c r="C1839" s="390"/>
      <c r="D1839" s="388"/>
      <c r="E1839" s="182" t="s">
        <v>2058</v>
      </c>
      <c r="F1839" s="176" t="s">
        <v>207</v>
      </c>
    </row>
    <row r="1840" spans="2:6">
      <c r="B1840" s="224"/>
      <c r="C1840" s="390"/>
      <c r="D1840" s="388"/>
      <c r="E1840" s="182" t="s">
        <v>2059</v>
      </c>
      <c r="F1840" s="176" t="s">
        <v>207</v>
      </c>
    </row>
    <row r="1841" spans="2:6">
      <c r="B1841" s="224"/>
      <c r="C1841" s="390"/>
      <c r="D1841" s="388">
        <v>796</v>
      </c>
      <c r="E1841" s="181" t="s">
        <v>2060</v>
      </c>
      <c r="F1841" s="176" t="s">
        <v>207</v>
      </c>
    </row>
    <row r="1842" spans="2:6">
      <c r="B1842" s="224"/>
      <c r="C1842" s="390"/>
      <c r="D1842" s="388"/>
      <c r="E1842" s="182" t="s">
        <v>2061</v>
      </c>
      <c r="F1842" s="176" t="s">
        <v>207</v>
      </c>
    </row>
    <row r="1843" spans="2:6">
      <c r="B1843" s="224"/>
      <c r="C1843" s="390"/>
      <c r="D1843" s="388"/>
      <c r="E1843" s="182" t="s">
        <v>2062</v>
      </c>
      <c r="F1843" s="176" t="s">
        <v>207</v>
      </c>
    </row>
    <row r="1844" spans="2:6">
      <c r="B1844" s="224"/>
      <c r="C1844" s="390"/>
      <c r="D1844" s="388"/>
      <c r="E1844" s="182" t="s">
        <v>2063</v>
      </c>
      <c r="F1844" s="176" t="s">
        <v>207</v>
      </c>
    </row>
    <row r="1845" spans="2:6">
      <c r="B1845" s="224"/>
      <c r="C1845" s="390"/>
      <c r="D1845" s="388">
        <v>799</v>
      </c>
      <c r="E1845" s="181" t="s">
        <v>2064</v>
      </c>
      <c r="F1845" s="176" t="s">
        <v>207</v>
      </c>
    </row>
    <row r="1846" spans="2:6">
      <c r="B1846" s="224"/>
      <c r="C1846" s="390"/>
      <c r="D1846" s="388"/>
      <c r="E1846" s="182" t="s">
        <v>2065</v>
      </c>
      <c r="F1846" s="176" t="s">
        <v>207</v>
      </c>
    </row>
    <row r="1847" spans="2:6">
      <c r="B1847" s="224"/>
      <c r="C1847" s="390"/>
      <c r="D1847" s="388"/>
      <c r="E1847" s="182" t="s">
        <v>2066</v>
      </c>
      <c r="F1847" s="176" t="s">
        <v>207</v>
      </c>
    </row>
    <row r="1848" spans="2:6">
      <c r="B1848" s="224"/>
      <c r="C1848" s="390"/>
      <c r="D1848" s="388"/>
      <c r="E1848" s="182" t="s">
        <v>2067</v>
      </c>
      <c r="F1848" s="176" t="s">
        <v>207</v>
      </c>
    </row>
    <row r="1849" spans="2:6">
      <c r="B1849" s="224"/>
      <c r="C1849" s="390"/>
      <c r="D1849" s="388"/>
      <c r="E1849" s="182" t="s">
        <v>2068</v>
      </c>
      <c r="F1849" s="176" t="s">
        <v>207</v>
      </c>
    </row>
    <row r="1850" spans="2:6">
      <c r="B1850" s="223" t="s">
        <v>270</v>
      </c>
      <c r="C1850" s="389">
        <v>80</v>
      </c>
      <c r="D1850" s="405"/>
      <c r="E1850" s="180" t="s">
        <v>2069</v>
      </c>
      <c r="F1850" s="176" t="s">
        <v>207</v>
      </c>
    </row>
    <row r="1851" spans="2:6">
      <c r="B1851" s="224"/>
      <c r="C1851" s="390"/>
      <c r="D1851" s="388">
        <v>800</v>
      </c>
      <c r="E1851" s="181" t="s">
        <v>2070</v>
      </c>
      <c r="F1851" s="176" t="s">
        <v>207</v>
      </c>
    </row>
    <row r="1852" spans="2:6">
      <c r="B1852" s="224"/>
      <c r="C1852" s="390"/>
      <c r="D1852" s="388"/>
      <c r="E1852" s="182" t="s">
        <v>2071</v>
      </c>
      <c r="F1852" s="176" t="s">
        <v>207</v>
      </c>
    </row>
    <row r="1853" spans="2:6">
      <c r="B1853" s="224"/>
      <c r="C1853" s="390"/>
      <c r="D1853" s="388"/>
      <c r="E1853" s="182" t="s">
        <v>2072</v>
      </c>
      <c r="F1853" s="176" t="s">
        <v>207</v>
      </c>
    </row>
    <row r="1854" spans="2:6">
      <c r="B1854" s="224"/>
      <c r="C1854" s="390"/>
      <c r="D1854" s="388">
        <v>801</v>
      </c>
      <c r="E1854" s="181" t="s">
        <v>2073</v>
      </c>
      <c r="F1854" s="176" t="s">
        <v>207</v>
      </c>
    </row>
    <row r="1855" spans="2:6">
      <c r="B1855" s="224"/>
      <c r="C1855" s="390"/>
      <c r="D1855" s="388"/>
      <c r="E1855" s="182" t="s">
        <v>2074</v>
      </c>
      <c r="F1855" s="176" t="s">
        <v>207</v>
      </c>
    </row>
    <row r="1856" spans="2:6">
      <c r="B1856" s="224"/>
      <c r="C1856" s="390"/>
      <c r="D1856" s="388">
        <v>802</v>
      </c>
      <c r="E1856" s="181" t="s">
        <v>2075</v>
      </c>
      <c r="F1856" s="176" t="s">
        <v>207</v>
      </c>
    </row>
    <row r="1857" spans="2:6">
      <c r="B1857" s="224"/>
      <c r="C1857" s="390"/>
      <c r="D1857" s="388"/>
      <c r="E1857" s="182" t="s">
        <v>2076</v>
      </c>
      <c r="F1857" s="176" t="s">
        <v>207</v>
      </c>
    </row>
    <row r="1858" spans="2:6">
      <c r="B1858" s="224"/>
      <c r="C1858" s="390"/>
      <c r="D1858" s="388"/>
      <c r="E1858" s="182" t="s">
        <v>2077</v>
      </c>
      <c r="F1858" s="176" t="s">
        <v>207</v>
      </c>
    </row>
    <row r="1859" spans="2:6">
      <c r="B1859" s="224"/>
      <c r="C1859" s="390"/>
      <c r="D1859" s="388"/>
      <c r="E1859" s="182" t="s">
        <v>2078</v>
      </c>
      <c r="F1859" s="176" t="s">
        <v>207</v>
      </c>
    </row>
    <row r="1860" spans="2:6">
      <c r="B1860" s="224"/>
      <c r="C1860" s="390"/>
      <c r="D1860" s="388"/>
      <c r="E1860" s="182" t="s">
        <v>2079</v>
      </c>
      <c r="F1860" s="176" t="s">
        <v>207</v>
      </c>
    </row>
    <row r="1861" spans="2:6">
      <c r="B1861" s="224"/>
      <c r="C1861" s="390"/>
      <c r="D1861" s="388"/>
      <c r="E1861" s="182" t="s">
        <v>2080</v>
      </c>
      <c r="F1861" s="176" t="s">
        <v>207</v>
      </c>
    </row>
    <row r="1862" spans="2:6">
      <c r="B1862" s="224"/>
      <c r="C1862" s="390"/>
      <c r="D1862" s="388">
        <v>803</v>
      </c>
      <c r="E1862" s="181" t="s">
        <v>2081</v>
      </c>
      <c r="F1862" s="176" t="s">
        <v>207</v>
      </c>
    </row>
    <row r="1863" spans="2:6">
      <c r="B1863" s="224"/>
      <c r="C1863" s="390"/>
      <c r="D1863" s="388"/>
      <c r="E1863" s="182" t="s">
        <v>2082</v>
      </c>
      <c r="F1863" s="176" t="s">
        <v>207</v>
      </c>
    </row>
    <row r="1864" spans="2:6">
      <c r="B1864" s="224"/>
      <c r="C1864" s="390"/>
      <c r="D1864" s="388"/>
      <c r="E1864" s="182" t="s">
        <v>2083</v>
      </c>
      <c r="F1864" s="176" t="s">
        <v>207</v>
      </c>
    </row>
    <row r="1865" spans="2:6">
      <c r="B1865" s="224"/>
      <c r="C1865" s="390"/>
      <c r="D1865" s="388"/>
      <c r="E1865" s="182" t="s">
        <v>2084</v>
      </c>
      <c r="F1865" s="176" t="s">
        <v>207</v>
      </c>
    </row>
    <row r="1866" spans="2:6">
      <c r="B1866" s="224"/>
      <c r="C1866" s="390"/>
      <c r="D1866" s="388"/>
      <c r="E1866" s="182" t="s">
        <v>2085</v>
      </c>
      <c r="F1866" s="176" t="s">
        <v>207</v>
      </c>
    </row>
    <row r="1867" spans="2:6">
      <c r="B1867" s="224"/>
      <c r="C1867" s="390"/>
      <c r="D1867" s="388"/>
      <c r="E1867" s="182" t="s">
        <v>2086</v>
      </c>
      <c r="F1867" s="176" t="s">
        <v>207</v>
      </c>
    </row>
    <row r="1868" spans="2:6">
      <c r="B1868" s="224"/>
      <c r="C1868" s="390"/>
      <c r="D1868" s="388"/>
      <c r="E1868" s="182" t="s">
        <v>2087</v>
      </c>
      <c r="F1868" s="176" t="s">
        <v>207</v>
      </c>
    </row>
    <row r="1869" spans="2:6">
      <c r="B1869" s="224"/>
      <c r="C1869" s="390"/>
      <c r="D1869" s="388">
        <v>804</v>
      </c>
      <c r="E1869" s="181" t="s">
        <v>2088</v>
      </c>
      <c r="F1869" s="176" t="s">
        <v>207</v>
      </c>
    </row>
    <row r="1870" spans="2:6">
      <c r="B1870" s="224"/>
      <c r="C1870" s="390"/>
      <c r="D1870" s="388"/>
      <c r="E1870" s="182" t="s">
        <v>2089</v>
      </c>
      <c r="F1870" s="176" t="s">
        <v>207</v>
      </c>
    </row>
    <row r="1871" spans="2:6">
      <c r="B1871" s="224"/>
      <c r="C1871" s="390"/>
      <c r="D1871" s="388"/>
      <c r="E1871" s="182" t="s">
        <v>2090</v>
      </c>
      <c r="F1871" s="176" t="s">
        <v>207</v>
      </c>
    </row>
    <row r="1872" spans="2:6">
      <c r="B1872" s="224"/>
      <c r="C1872" s="390"/>
      <c r="D1872" s="388"/>
      <c r="E1872" s="182" t="s">
        <v>2091</v>
      </c>
      <c r="F1872" s="176" t="s">
        <v>207</v>
      </c>
    </row>
    <row r="1873" spans="2:6">
      <c r="B1873" s="224"/>
      <c r="C1873" s="390"/>
      <c r="D1873" s="388"/>
      <c r="E1873" s="182" t="s">
        <v>2092</v>
      </c>
      <c r="F1873" s="176" t="s">
        <v>207</v>
      </c>
    </row>
    <row r="1874" spans="2:6">
      <c r="B1874" s="224"/>
      <c r="C1874" s="390"/>
      <c r="D1874" s="388"/>
      <c r="E1874" s="182" t="s">
        <v>2093</v>
      </c>
      <c r="F1874" s="176" t="s">
        <v>207</v>
      </c>
    </row>
    <row r="1875" spans="2:6">
      <c r="B1875" s="224"/>
      <c r="C1875" s="390"/>
      <c r="D1875" s="388"/>
      <c r="E1875" s="182" t="s">
        <v>2094</v>
      </c>
      <c r="F1875" s="176" t="s">
        <v>207</v>
      </c>
    </row>
    <row r="1876" spans="2:6">
      <c r="B1876" s="224"/>
      <c r="C1876" s="390"/>
      <c r="D1876" s="388"/>
      <c r="E1876" s="182" t="s">
        <v>2095</v>
      </c>
      <c r="F1876" s="176" t="s">
        <v>207</v>
      </c>
    </row>
    <row r="1877" spans="2:6">
      <c r="B1877" s="224"/>
      <c r="C1877" s="390"/>
      <c r="D1877" s="388"/>
      <c r="E1877" s="182" t="s">
        <v>2096</v>
      </c>
      <c r="F1877" s="176" t="s">
        <v>207</v>
      </c>
    </row>
    <row r="1878" spans="2:6">
      <c r="B1878" s="224"/>
      <c r="C1878" s="390"/>
      <c r="D1878" s="388">
        <v>805</v>
      </c>
      <c r="E1878" s="181" t="s">
        <v>2097</v>
      </c>
      <c r="F1878" s="176" t="s">
        <v>207</v>
      </c>
    </row>
    <row r="1879" spans="2:6">
      <c r="B1879" s="224"/>
      <c r="C1879" s="390"/>
      <c r="D1879" s="388"/>
      <c r="E1879" s="182" t="s">
        <v>2098</v>
      </c>
      <c r="F1879" s="176" t="s">
        <v>207</v>
      </c>
    </row>
    <row r="1880" spans="2:6">
      <c r="B1880" s="224"/>
      <c r="C1880" s="390"/>
      <c r="D1880" s="388"/>
      <c r="E1880" s="182" t="s">
        <v>2099</v>
      </c>
      <c r="F1880" s="176" t="s">
        <v>207</v>
      </c>
    </row>
    <row r="1881" spans="2:6">
      <c r="B1881" s="224"/>
      <c r="C1881" s="390"/>
      <c r="D1881" s="388"/>
      <c r="E1881" s="182" t="s">
        <v>2100</v>
      </c>
      <c r="F1881" s="176" t="s">
        <v>207</v>
      </c>
    </row>
    <row r="1882" spans="2:6">
      <c r="B1882" s="224"/>
      <c r="C1882" s="390"/>
      <c r="D1882" s="388">
        <v>806</v>
      </c>
      <c r="E1882" s="181" t="s">
        <v>2101</v>
      </c>
      <c r="F1882" s="176" t="s">
        <v>207</v>
      </c>
    </row>
    <row r="1883" spans="2:6">
      <c r="B1883" s="224"/>
      <c r="C1883" s="390"/>
      <c r="D1883" s="388"/>
      <c r="E1883" s="182" t="s">
        <v>2102</v>
      </c>
      <c r="F1883" s="176" t="s">
        <v>207</v>
      </c>
    </row>
    <row r="1884" spans="2:6">
      <c r="B1884" s="224"/>
      <c r="C1884" s="390"/>
      <c r="D1884" s="388"/>
      <c r="E1884" s="182" t="s">
        <v>2103</v>
      </c>
      <c r="F1884" s="176" t="s">
        <v>207</v>
      </c>
    </row>
    <row r="1885" spans="2:6">
      <c r="B1885" s="224"/>
      <c r="C1885" s="390"/>
      <c r="D1885" s="388"/>
      <c r="E1885" s="182" t="s">
        <v>2104</v>
      </c>
      <c r="F1885" s="176" t="s">
        <v>207</v>
      </c>
    </row>
    <row r="1886" spans="2:6">
      <c r="B1886" s="224"/>
      <c r="C1886" s="390"/>
      <c r="D1886" s="388"/>
      <c r="E1886" s="182" t="s">
        <v>2105</v>
      </c>
      <c r="F1886" s="176" t="s">
        <v>207</v>
      </c>
    </row>
    <row r="1887" spans="2:6">
      <c r="B1887" s="224"/>
      <c r="C1887" s="390"/>
      <c r="D1887" s="388"/>
      <c r="E1887" s="182" t="s">
        <v>2106</v>
      </c>
      <c r="F1887" s="176" t="s">
        <v>207</v>
      </c>
    </row>
    <row r="1888" spans="2:6">
      <c r="B1888" s="224"/>
      <c r="C1888" s="390"/>
      <c r="D1888" s="388"/>
      <c r="E1888" s="182" t="s">
        <v>2107</v>
      </c>
      <c r="F1888" s="176" t="s">
        <v>207</v>
      </c>
    </row>
    <row r="1889" spans="1:6">
      <c r="B1889" s="224"/>
      <c r="C1889" s="390"/>
      <c r="D1889" s="388">
        <v>809</v>
      </c>
      <c r="E1889" s="181" t="s">
        <v>2108</v>
      </c>
      <c r="F1889" s="176" t="s">
        <v>207</v>
      </c>
    </row>
    <row r="1890" spans="1:6">
      <c r="B1890" s="224"/>
      <c r="C1890" s="390"/>
      <c r="D1890" s="388"/>
      <c r="E1890" s="182" t="s">
        <v>2109</v>
      </c>
      <c r="F1890" s="176" t="s">
        <v>207</v>
      </c>
    </row>
    <row r="1891" spans="1:6">
      <c r="B1891" s="224"/>
      <c r="C1891" s="390"/>
      <c r="D1891" s="388"/>
      <c r="E1891" s="182" t="s">
        <v>2110</v>
      </c>
      <c r="F1891" s="176" t="s">
        <v>207</v>
      </c>
    </row>
    <row r="1892" spans="1:6">
      <c r="B1892" s="224"/>
      <c r="C1892" s="390"/>
      <c r="D1892" s="388"/>
      <c r="E1892" s="182" t="s">
        <v>2111</v>
      </c>
      <c r="F1892" s="176" t="s">
        <v>207</v>
      </c>
    </row>
    <row r="1893" spans="1:6">
      <c r="B1893" s="224"/>
      <c r="C1893" s="390"/>
      <c r="D1893" s="388"/>
      <c r="E1893" s="182" t="s">
        <v>2112</v>
      </c>
      <c r="F1893" s="176" t="s">
        <v>207</v>
      </c>
    </row>
    <row r="1894" spans="1:6">
      <c r="B1894" s="224"/>
      <c r="C1894" s="390"/>
      <c r="D1894" s="388"/>
      <c r="E1894" s="182" t="s">
        <v>2113</v>
      </c>
      <c r="F1894" s="176" t="s">
        <v>207</v>
      </c>
    </row>
    <row r="1895" spans="1:6">
      <c r="B1895" s="224"/>
      <c r="C1895" s="390"/>
      <c r="D1895" s="388"/>
      <c r="E1895" s="182" t="s">
        <v>2114</v>
      </c>
      <c r="F1895" s="176" t="s">
        <v>207</v>
      </c>
    </row>
    <row r="1896" spans="1:6">
      <c r="B1896" s="224"/>
      <c r="C1896" s="390"/>
      <c r="D1896" s="388"/>
      <c r="E1896" s="182" t="s">
        <v>2115</v>
      </c>
      <c r="F1896" s="176" t="s">
        <v>207</v>
      </c>
    </row>
    <row r="1897" spans="1:6">
      <c r="B1897" s="230"/>
      <c r="C1897" s="395"/>
      <c r="D1897" s="406"/>
      <c r="E1897" s="178"/>
      <c r="F1897" s="176"/>
    </row>
    <row r="1898" spans="1:6">
      <c r="B1898" s="230"/>
      <c r="C1898" s="395"/>
      <c r="D1898" s="406"/>
      <c r="E1898" s="178"/>
      <c r="F1898" s="176"/>
    </row>
    <row r="1899" spans="1:6" ht="17.25" thickBot="1">
      <c r="A1899" s="177" t="s">
        <v>2116</v>
      </c>
      <c r="D1899" s="403"/>
      <c r="E1899" s="178"/>
      <c r="F1899" s="176" t="s">
        <v>207</v>
      </c>
    </row>
    <row r="1900" spans="1:6">
      <c r="B1900" s="229" t="s">
        <v>269</v>
      </c>
      <c r="C1900" s="394"/>
      <c r="D1900" s="404"/>
      <c r="E1900" s="179"/>
      <c r="F1900" s="176"/>
    </row>
    <row r="1901" spans="1:6">
      <c r="B1901" s="223" t="s">
        <v>270</v>
      </c>
      <c r="C1901" s="389">
        <v>81</v>
      </c>
      <c r="D1901" s="405"/>
      <c r="E1901" s="180" t="s">
        <v>2117</v>
      </c>
      <c r="F1901" s="176" t="s">
        <v>207</v>
      </c>
    </row>
    <row r="1902" spans="1:6">
      <c r="B1902" s="224"/>
      <c r="C1902" s="390"/>
      <c r="D1902" s="388">
        <v>810</v>
      </c>
      <c r="E1902" s="181" t="s">
        <v>2118</v>
      </c>
      <c r="F1902" s="176" t="s">
        <v>207</v>
      </c>
    </row>
    <row r="1903" spans="1:6">
      <c r="B1903" s="224"/>
      <c r="C1903" s="390"/>
      <c r="D1903" s="388"/>
      <c r="E1903" s="182" t="s">
        <v>2119</v>
      </c>
      <c r="F1903" s="176" t="s">
        <v>207</v>
      </c>
    </row>
    <row r="1904" spans="1:6">
      <c r="B1904" s="224"/>
      <c r="C1904" s="390"/>
      <c r="D1904" s="388">
        <v>811</v>
      </c>
      <c r="E1904" s="181" t="s">
        <v>2120</v>
      </c>
      <c r="F1904" s="176" t="s">
        <v>207</v>
      </c>
    </row>
    <row r="1905" spans="2:6">
      <c r="B1905" s="224"/>
      <c r="C1905" s="390"/>
      <c r="D1905" s="388"/>
      <c r="E1905" s="182" t="s">
        <v>2121</v>
      </c>
      <c r="F1905" s="176" t="s">
        <v>207</v>
      </c>
    </row>
    <row r="1906" spans="2:6">
      <c r="B1906" s="224"/>
      <c r="C1906" s="390"/>
      <c r="D1906" s="388">
        <v>812</v>
      </c>
      <c r="E1906" s="181" t="s">
        <v>2122</v>
      </c>
      <c r="F1906" s="176" t="s">
        <v>207</v>
      </c>
    </row>
    <row r="1907" spans="2:6">
      <c r="B1907" s="224"/>
      <c r="C1907" s="390"/>
      <c r="D1907" s="388"/>
      <c r="E1907" s="182" t="s">
        <v>2123</v>
      </c>
      <c r="F1907" s="176" t="s">
        <v>207</v>
      </c>
    </row>
    <row r="1908" spans="2:6">
      <c r="B1908" s="224"/>
      <c r="C1908" s="390"/>
      <c r="D1908" s="388">
        <v>813</v>
      </c>
      <c r="E1908" s="181" t="s">
        <v>2124</v>
      </c>
      <c r="F1908" s="176" t="s">
        <v>207</v>
      </c>
    </row>
    <row r="1909" spans="2:6">
      <c r="B1909" s="224"/>
      <c r="C1909" s="390"/>
      <c r="D1909" s="388"/>
      <c r="E1909" s="182" t="s">
        <v>2125</v>
      </c>
      <c r="F1909" s="176" t="s">
        <v>207</v>
      </c>
    </row>
    <row r="1910" spans="2:6">
      <c r="B1910" s="224"/>
      <c r="C1910" s="390"/>
      <c r="D1910" s="388">
        <v>814</v>
      </c>
      <c r="E1910" s="181" t="s">
        <v>2126</v>
      </c>
      <c r="F1910" s="176" t="s">
        <v>207</v>
      </c>
    </row>
    <row r="1911" spans="2:6">
      <c r="B1911" s="224"/>
      <c r="C1911" s="390"/>
      <c r="D1911" s="388"/>
      <c r="E1911" s="182" t="s">
        <v>2127</v>
      </c>
      <c r="F1911" s="176" t="s">
        <v>207</v>
      </c>
    </row>
    <row r="1912" spans="2:6">
      <c r="B1912" s="224"/>
      <c r="C1912" s="390"/>
      <c r="D1912" s="388"/>
      <c r="E1912" s="182" t="s">
        <v>2128</v>
      </c>
      <c r="F1912" s="176" t="s">
        <v>207</v>
      </c>
    </row>
    <row r="1913" spans="2:6">
      <c r="B1913" s="224"/>
      <c r="C1913" s="390"/>
      <c r="D1913" s="388">
        <v>815</v>
      </c>
      <c r="E1913" s="181" t="s">
        <v>2129</v>
      </c>
      <c r="F1913" s="176" t="s">
        <v>207</v>
      </c>
    </row>
    <row r="1914" spans="2:6">
      <c r="B1914" s="224"/>
      <c r="C1914" s="390"/>
      <c r="D1914" s="388"/>
      <c r="E1914" s="182" t="s">
        <v>2130</v>
      </c>
      <c r="F1914" s="176" t="s">
        <v>207</v>
      </c>
    </row>
    <row r="1915" spans="2:6">
      <c r="B1915" s="224"/>
      <c r="C1915" s="390"/>
      <c r="D1915" s="388">
        <v>816</v>
      </c>
      <c r="E1915" s="181" t="s">
        <v>2131</v>
      </c>
      <c r="F1915" s="176" t="s">
        <v>207</v>
      </c>
    </row>
    <row r="1916" spans="2:6">
      <c r="B1916" s="224"/>
      <c r="C1916" s="390"/>
      <c r="D1916" s="388"/>
      <c r="E1916" s="182" t="s">
        <v>2132</v>
      </c>
      <c r="F1916" s="176" t="s">
        <v>207</v>
      </c>
    </row>
    <row r="1917" spans="2:6">
      <c r="B1917" s="224"/>
      <c r="C1917" s="390"/>
      <c r="D1917" s="388"/>
      <c r="E1917" s="182" t="s">
        <v>2133</v>
      </c>
      <c r="F1917" s="176" t="s">
        <v>207</v>
      </c>
    </row>
    <row r="1918" spans="2:6">
      <c r="B1918" s="224"/>
      <c r="C1918" s="390"/>
      <c r="D1918" s="388"/>
      <c r="E1918" s="182" t="s">
        <v>2134</v>
      </c>
      <c r="F1918" s="176" t="s">
        <v>207</v>
      </c>
    </row>
    <row r="1919" spans="2:6">
      <c r="B1919" s="224"/>
      <c r="C1919" s="390"/>
      <c r="D1919" s="388">
        <v>817</v>
      </c>
      <c r="E1919" s="181" t="s">
        <v>2135</v>
      </c>
      <c r="F1919" s="176" t="s">
        <v>207</v>
      </c>
    </row>
    <row r="1920" spans="2:6">
      <c r="B1920" s="224"/>
      <c r="C1920" s="390"/>
      <c r="D1920" s="388"/>
      <c r="E1920" s="182" t="s">
        <v>2136</v>
      </c>
      <c r="F1920" s="176" t="s">
        <v>207</v>
      </c>
    </row>
    <row r="1921" spans="2:6">
      <c r="B1921" s="224"/>
      <c r="C1921" s="390"/>
      <c r="D1921" s="388"/>
      <c r="E1921" s="182" t="s">
        <v>2137</v>
      </c>
      <c r="F1921" s="176" t="s">
        <v>207</v>
      </c>
    </row>
    <row r="1922" spans="2:6">
      <c r="B1922" s="224"/>
      <c r="C1922" s="390"/>
      <c r="D1922" s="388">
        <v>818</v>
      </c>
      <c r="E1922" s="181" t="s">
        <v>2138</v>
      </c>
      <c r="F1922" s="176" t="s">
        <v>207</v>
      </c>
    </row>
    <row r="1923" spans="2:6">
      <c r="B1923" s="224"/>
      <c r="C1923" s="390"/>
      <c r="D1923" s="388"/>
      <c r="E1923" s="182" t="s">
        <v>2139</v>
      </c>
      <c r="F1923" s="176" t="s">
        <v>207</v>
      </c>
    </row>
    <row r="1924" spans="2:6">
      <c r="B1924" s="224"/>
      <c r="C1924" s="390"/>
      <c r="D1924" s="388">
        <v>819</v>
      </c>
      <c r="E1924" s="181" t="s">
        <v>2140</v>
      </c>
      <c r="F1924" s="176" t="s">
        <v>207</v>
      </c>
    </row>
    <row r="1925" spans="2:6">
      <c r="B1925" s="224"/>
      <c r="C1925" s="390"/>
      <c r="D1925" s="388"/>
      <c r="E1925" s="182" t="s">
        <v>2141</v>
      </c>
      <c r="F1925" s="176" t="s">
        <v>207</v>
      </c>
    </row>
    <row r="1926" spans="2:6">
      <c r="B1926" s="223" t="s">
        <v>270</v>
      </c>
      <c r="C1926" s="389">
        <v>82</v>
      </c>
      <c r="D1926" s="405"/>
      <c r="E1926" s="180" t="s">
        <v>2142</v>
      </c>
      <c r="F1926" s="176" t="s">
        <v>207</v>
      </c>
    </row>
    <row r="1927" spans="2:6">
      <c r="B1927" s="224"/>
      <c r="C1927" s="390"/>
      <c r="D1927" s="388">
        <v>820</v>
      </c>
      <c r="E1927" s="181" t="s">
        <v>2143</v>
      </c>
      <c r="F1927" s="176" t="s">
        <v>207</v>
      </c>
    </row>
    <row r="1928" spans="2:6">
      <c r="B1928" s="224"/>
      <c r="C1928" s="390"/>
      <c r="D1928" s="388"/>
      <c r="E1928" s="182" t="s">
        <v>2144</v>
      </c>
      <c r="F1928" s="176" t="s">
        <v>207</v>
      </c>
    </row>
    <row r="1929" spans="2:6">
      <c r="B1929" s="224"/>
      <c r="C1929" s="390"/>
      <c r="D1929" s="388"/>
      <c r="E1929" s="182" t="s">
        <v>2145</v>
      </c>
      <c r="F1929" s="176" t="s">
        <v>207</v>
      </c>
    </row>
    <row r="1930" spans="2:6">
      <c r="B1930" s="224"/>
      <c r="C1930" s="390"/>
      <c r="D1930" s="388">
        <v>821</v>
      </c>
      <c r="E1930" s="181" t="s">
        <v>2146</v>
      </c>
      <c r="F1930" s="176" t="s">
        <v>207</v>
      </c>
    </row>
    <row r="1931" spans="2:6">
      <c r="B1931" s="224"/>
      <c r="C1931" s="390"/>
      <c r="D1931" s="388"/>
      <c r="E1931" s="182" t="s">
        <v>2147</v>
      </c>
      <c r="F1931" s="176" t="s">
        <v>207</v>
      </c>
    </row>
    <row r="1932" spans="2:6">
      <c r="B1932" s="224"/>
      <c r="C1932" s="390"/>
      <c r="D1932" s="388"/>
      <c r="E1932" s="182" t="s">
        <v>2148</v>
      </c>
      <c r="F1932" s="176" t="s">
        <v>207</v>
      </c>
    </row>
    <row r="1933" spans="2:6">
      <c r="B1933" s="224"/>
      <c r="C1933" s="390"/>
      <c r="D1933" s="388"/>
      <c r="E1933" s="182" t="s">
        <v>2149</v>
      </c>
      <c r="F1933" s="176" t="s">
        <v>207</v>
      </c>
    </row>
    <row r="1934" spans="2:6">
      <c r="B1934" s="224"/>
      <c r="C1934" s="390"/>
      <c r="D1934" s="388"/>
      <c r="E1934" s="182" t="s">
        <v>2150</v>
      </c>
      <c r="F1934" s="176" t="s">
        <v>207</v>
      </c>
    </row>
    <row r="1935" spans="2:6">
      <c r="B1935" s="224"/>
      <c r="C1935" s="390"/>
      <c r="D1935" s="388"/>
      <c r="E1935" s="182" t="s">
        <v>2151</v>
      </c>
      <c r="F1935" s="176" t="s">
        <v>207</v>
      </c>
    </row>
    <row r="1936" spans="2:6">
      <c r="B1936" s="224"/>
      <c r="C1936" s="390"/>
      <c r="D1936" s="388"/>
      <c r="E1936" s="182" t="s">
        <v>2152</v>
      </c>
      <c r="F1936" s="176" t="s">
        <v>207</v>
      </c>
    </row>
    <row r="1937" spans="2:6">
      <c r="B1937" s="224"/>
      <c r="C1937" s="390"/>
      <c r="D1937" s="388"/>
      <c r="E1937" s="182" t="s">
        <v>2153</v>
      </c>
      <c r="F1937" s="176" t="s">
        <v>207</v>
      </c>
    </row>
    <row r="1938" spans="2:6">
      <c r="B1938" s="224"/>
      <c r="C1938" s="390"/>
      <c r="D1938" s="388">
        <v>822</v>
      </c>
      <c r="E1938" s="181" t="s">
        <v>2154</v>
      </c>
      <c r="F1938" s="176" t="s">
        <v>207</v>
      </c>
    </row>
    <row r="1939" spans="2:6">
      <c r="B1939" s="224"/>
      <c r="C1939" s="390"/>
      <c r="D1939" s="388"/>
      <c r="E1939" s="182" t="s">
        <v>2155</v>
      </c>
      <c r="F1939" s="176" t="s">
        <v>207</v>
      </c>
    </row>
    <row r="1940" spans="2:6">
      <c r="B1940" s="224"/>
      <c r="C1940" s="390"/>
      <c r="D1940" s="388"/>
      <c r="E1940" s="182" t="s">
        <v>2156</v>
      </c>
      <c r="F1940" s="176" t="s">
        <v>207</v>
      </c>
    </row>
    <row r="1941" spans="2:6">
      <c r="B1941" s="224"/>
      <c r="C1941" s="390"/>
      <c r="D1941" s="388"/>
      <c r="E1941" s="182" t="s">
        <v>2157</v>
      </c>
      <c r="F1941" s="176" t="s">
        <v>207</v>
      </c>
    </row>
    <row r="1942" spans="2:6">
      <c r="B1942" s="224"/>
      <c r="C1942" s="390"/>
      <c r="D1942" s="388">
        <v>823</v>
      </c>
      <c r="E1942" s="181" t="s">
        <v>2158</v>
      </c>
      <c r="F1942" s="176" t="s">
        <v>207</v>
      </c>
    </row>
    <row r="1943" spans="2:6">
      <c r="B1943" s="224"/>
      <c r="C1943" s="390"/>
      <c r="D1943" s="388"/>
      <c r="E1943" s="182" t="s">
        <v>2159</v>
      </c>
      <c r="F1943" s="176" t="s">
        <v>207</v>
      </c>
    </row>
    <row r="1944" spans="2:6">
      <c r="B1944" s="224"/>
      <c r="C1944" s="390"/>
      <c r="D1944" s="388">
        <v>824</v>
      </c>
      <c r="E1944" s="181" t="s">
        <v>2160</v>
      </c>
      <c r="F1944" s="176" t="s">
        <v>207</v>
      </c>
    </row>
    <row r="1945" spans="2:6">
      <c r="B1945" s="224"/>
      <c r="C1945" s="390"/>
      <c r="D1945" s="388"/>
      <c r="E1945" s="182" t="s">
        <v>2161</v>
      </c>
      <c r="F1945" s="176" t="s">
        <v>207</v>
      </c>
    </row>
    <row r="1946" spans="2:6">
      <c r="B1946" s="224"/>
      <c r="C1946" s="390"/>
      <c r="D1946" s="388"/>
      <c r="E1946" s="182" t="s">
        <v>2162</v>
      </c>
      <c r="F1946" s="176" t="s">
        <v>207</v>
      </c>
    </row>
    <row r="1947" spans="2:6">
      <c r="B1947" s="224"/>
      <c r="C1947" s="390"/>
      <c r="D1947" s="388"/>
      <c r="E1947" s="182" t="s">
        <v>2163</v>
      </c>
      <c r="F1947" s="176" t="s">
        <v>207</v>
      </c>
    </row>
    <row r="1948" spans="2:6">
      <c r="B1948" s="224"/>
      <c r="C1948" s="390"/>
      <c r="D1948" s="388"/>
      <c r="E1948" s="182" t="s">
        <v>2164</v>
      </c>
      <c r="F1948" s="176" t="s">
        <v>207</v>
      </c>
    </row>
    <row r="1949" spans="2:6">
      <c r="B1949" s="224"/>
      <c r="C1949" s="390"/>
      <c r="D1949" s="388"/>
      <c r="E1949" s="182" t="s">
        <v>2165</v>
      </c>
      <c r="F1949" s="176" t="s">
        <v>207</v>
      </c>
    </row>
    <row r="1950" spans="2:6">
      <c r="B1950" s="224"/>
      <c r="C1950" s="390"/>
      <c r="D1950" s="388"/>
      <c r="E1950" s="182" t="s">
        <v>2166</v>
      </c>
      <c r="F1950" s="176" t="s">
        <v>207</v>
      </c>
    </row>
    <row r="1951" spans="2:6">
      <c r="B1951" s="224"/>
      <c r="C1951" s="390"/>
      <c r="D1951" s="388"/>
      <c r="E1951" s="182" t="s">
        <v>2167</v>
      </c>
      <c r="F1951" s="176" t="s">
        <v>207</v>
      </c>
    </row>
    <row r="1952" spans="2:6">
      <c r="B1952" s="224"/>
      <c r="C1952" s="390"/>
      <c r="D1952" s="388">
        <v>829</v>
      </c>
      <c r="E1952" s="181" t="s">
        <v>2168</v>
      </c>
      <c r="F1952" s="176" t="s">
        <v>207</v>
      </c>
    </row>
    <row r="1953" spans="1:6">
      <c r="B1953" s="224"/>
      <c r="C1953" s="390"/>
      <c r="D1953" s="388"/>
      <c r="E1953" s="182" t="s">
        <v>2169</v>
      </c>
      <c r="F1953" s="176" t="s">
        <v>207</v>
      </c>
    </row>
    <row r="1954" spans="1:6">
      <c r="B1954" s="230"/>
      <c r="C1954" s="395"/>
      <c r="D1954" s="406"/>
      <c r="E1954" s="178"/>
      <c r="F1954" s="176"/>
    </row>
    <row r="1955" spans="1:6">
      <c r="B1955" s="230"/>
      <c r="C1955" s="395"/>
      <c r="D1955" s="406"/>
      <c r="E1955" s="178"/>
      <c r="F1955" s="176"/>
    </row>
    <row r="1956" spans="1:6" ht="17.25" thickBot="1">
      <c r="A1956" s="177" t="s">
        <v>2170</v>
      </c>
      <c r="D1956" s="403"/>
      <c r="E1956" s="178"/>
      <c r="F1956" s="176" t="s">
        <v>207</v>
      </c>
    </row>
    <row r="1957" spans="1:6">
      <c r="B1957" s="229" t="s">
        <v>269</v>
      </c>
      <c r="C1957" s="394"/>
      <c r="D1957" s="404"/>
      <c r="E1957" s="179"/>
      <c r="F1957" s="176"/>
    </row>
    <row r="1958" spans="1:6">
      <c r="B1958" s="223" t="s">
        <v>270</v>
      </c>
      <c r="C1958" s="389">
        <v>83</v>
      </c>
      <c r="D1958" s="405"/>
      <c r="E1958" s="180" t="s">
        <v>2171</v>
      </c>
      <c r="F1958" s="176" t="s">
        <v>207</v>
      </c>
    </row>
    <row r="1959" spans="1:6">
      <c r="B1959" s="224"/>
      <c r="C1959" s="390"/>
      <c r="D1959" s="388">
        <v>830</v>
      </c>
      <c r="E1959" s="181" t="s">
        <v>2172</v>
      </c>
      <c r="F1959" s="176" t="s">
        <v>207</v>
      </c>
    </row>
    <row r="1960" spans="1:6">
      <c r="B1960" s="224"/>
      <c r="C1960" s="390"/>
      <c r="D1960" s="388"/>
      <c r="E1960" s="182" t="s">
        <v>2173</v>
      </c>
      <c r="F1960" s="176" t="s">
        <v>207</v>
      </c>
    </row>
    <row r="1961" spans="1:6">
      <c r="B1961" s="224"/>
      <c r="C1961" s="390"/>
      <c r="D1961" s="388"/>
      <c r="E1961" s="182" t="s">
        <v>2174</v>
      </c>
      <c r="F1961" s="176" t="s">
        <v>207</v>
      </c>
    </row>
    <row r="1962" spans="1:6">
      <c r="B1962" s="224"/>
      <c r="C1962" s="390"/>
      <c r="D1962" s="388">
        <v>831</v>
      </c>
      <c r="E1962" s="181" t="s">
        <v>2175</v>
      </c>
      <c r="F1962" s="176" t="s">
        <v>207</v>
      </c>
    </row>
    <row r="1963" spans="1:6">
      <c r="B1963" s="224"/>
      <c r="C1963" s="390"/>
      <c r="D1963" s="388"/>
      <c r="E1963" s="182" t="s">
        <v>2176</v>
      </c>
      <c r="F1963" s="176" t="s">
        <v>207</v>
      </c>
    </row>
    <row r="1964" spans="1:6">
      <c r="B1964" s="224"/>
      <c r="C1964" s="390"/>
      <c r="D1964" s="388"/>
      <c r="E1964" s="182" t="s">
        <v>2177</v>
      </c>
      <c r="F1964" s="176" t="s">
        <v>207</v>
      </c>
    </row>
    <row r="1965" spans="1:6">
      <c r="B1965" s="224"/>
      <c r="C1965" s="390"/>
      <c r="D1965" s="388">
        <v>832</v>
      </c>
      <c r="E1965" s="181" t="s">
        <v>2178</v>
      </c>
      <c r="F1965" s="176" t="s">
        <v>207</v>
      </c>
    </row>
    <row r="1966" spans="1:6">
      <c r="B1966" s="224"/>
      <c r="C1966" s="390"/>
      <c r="D1966" s="388"/>
      <c r="E1966" s="182" t="s">
        <v>2179</v>
      </c>
      <c r="F1966" s="176" t="s">
        <v>207</v>
      </c>
    </row>
    <row r="1967" spans="1:6">
      <c r="B1967" s="224"/>
      <c r="C1967" s="390"/>
      <c r="D1967" s="388"/>
      <c r="E1967" s="182" t="s">
        <v>2180</v>
      </c>
      <c r="F1967" s="176" t="s">
        <v>207</v>
      </c>
    </row>
    <row r="1968" spans="1:6">
      <c r="B1968" s="224"/>
      <c r="C1968" s="390"/>
      <c r="D1968" s="388">
        <v>833</v>
      </c>
      <c r="E1968" s="181" t="s">
        <v>2181</v>
      </c>
      <c r="F1968" s="176" t="s">
        <v>207</v>
      </c>
    </row>
    <row r="1969" spans="2:6">
      <c r="B1969" s="224"/>
      <c r="C1969" s="390"/>
      <c r="D1969" s="388"/>
      <c r="E1969" s="182" t="s">
        <v>2182</v>
      </c>
      <c r="F1969" s="176" t="s">
        <v>207</v>
      </c>
    </row>
    <row r="1970" spans="2:6">
      <c r="B1970" s="224"/>
      <c r="C1970" s="390"/>
      <c r="D1970" s="388">
        <v>834</v>
      </c>
      <c r="E1970" s="181" t="s">
        <v>2183</v>
      </c>
      <c r="F1970" s="176" t="s">
        <v>207</v>
      </c>
    </row>
    <row r="1971" spans="2:6">
      <c r="B1971" s="224"/>
      <c r="C1971" s="390"/>
      <c r="D1971" s="388"/>
      <c r="E1971" s="182" t="s">
        <v>2184</v>
      </c>
      <c r="F1971" s="176" t="s">
        <v>207</v>
      </c>
    </row>
    <row r="1972" spans="2:6">
      <c r="B1972" s="224"/>
      <c r="C1972" s="390"/>
      <c r="D1972" s="388"/>
      <c r="E1972" s="182" t="s">
        <v>2185</v>
      </c>
      <c r="F1972" s="176" t="s">
        <v>207</v>
      </c>
    </row>
    <row r="1973" spans="2:6">
      <c r="B1973" s="224"/>
      <c r="C1973" s="390"/>
      <c r="D1973" s="388">
        <v>835</v>
      </c>
      <c r="E1973" s="181" t="s">
        <v>2186</v>
      </c>
      <c r="F1973" s="176" t="s">
        <v>207</v>
      </c>
    </row>
    <row r="1974" spans="2:6">
      <c r="B1974" s="224"/>
      <c r="C1974" s="390"/>
      <c r="D1974" s="388"/>
      <c r="E1974" s="182" t="s">
        <v>2187</v>
      </c>
      <c r="F1974" s="176" t="s">
        <v>207</v>
      </c>
    </row>
    <row r="1975" spans="2:6">
      <c r="B1975" s="224"/>
      <c r="C1975" s="390"/>
      <c r="D1975" s="388"/>
      <c r="E1975" s="182" t="s">
        <v>2188</v>
      </c>
      <c r="F1975" s="176" t="s">
        <v>207</v>
      </c>
    </row>
    <row r="1976" spans="2:6">
      <c r="B1976" s="224"/>
      <c r="C1976" s="390"/>
      <c r="D1976" s="388">
        <v>836</v>
      </c>
      <c r="E1976" s="181" t="s">
        <v>2189</v>
      </c>
      <c r="F1976" s="176" t="s">
        <v>207</v>
      </c>
    </row>
    <row r="1977" spans="2:6">
      <c r="B1977" s="224"/>
      <c r="C1977" s="390"/>
      <c r="D1977" s="388"/>
      <c r="E1977" s="182" t="s">
        <v>2190</v>
      </c>
      <c r="F1977" s="176" t="s">
        <v>207</v>
      </c>
    </row>
    <row r="1978" spans="2:6">
      <c r="B1978" s="224"/>
      <c r="C1978" s="390"/>
      <c r="D1978" s="388"/>
      <c r="E1978" s="182" t="s">
        <v>2191</v>
      </c>
      <c r="F1978" s="176" t="s">
        <v>207</v>
      </c>
    </row>
    <row r="1979" spans="2:6">
      <c r="B1979" s="223" t="s">
        <v>270</v>
      </c>
      <c r="C1979" s="389">
        <v>84</v>
      </c>
      <c r="D1979" s="405"/>
      <c r="E1979" s="180" t="s">
        <v>2192</v>
      </c>
      <c r="F1979" s="176" t="s">
        <v>207</v>
      </c>
    </row>
    <row r="1980" spans="2:6">
      <c r="B1980" s="224"/>
      <c r="C1980" s="390"/>
      <c r="D1980" s="388">
        <v>840</v>
      </c>
      <c r="E1980" s="181" t="s">
        <v>2193</v>
      </c>
      <c r="F1980" s="176" t="s">
        <v>207</v>
      </c>
    </row>
    <row r="1981" spans="2:6">
      <c r="B1981" s="224"/>
      <c r="C1981" s="390"/>
      <c r="D1981" s="388"/>
      <c r="E1981" s="182" t="s">
        <v>2194</v>
      </c>
      <c r="F1981" s="176" t="s">
        <v>207</v>
      </c>
    </row>
    <row r="1982" spans="2:6">
      <c r="B1982" s="224"/>
      <c r="C1982" s="390"/>
      <c r="D1982" s="388"/>
      <c r="E1982" s="182" t="s">
        <v>2195</v>
      </c>
      <c r="F1982" s="176" t="s">
        <v>207</v>
      </c>
    </row>
    <row r="1983" spans="2:6">
      <c r="B1983" s="224"/>
      <c r="C1983" s="390"/>
      <c r="D1983" s="388">
        <v>841</v>
      </c>
      <c r="E1983" s="181" t="s">
        <v>2196</v>
      </c>
      <c r="F1983" s="176" t="s">
        <v>207</v>
      </c>
    </row>
    <row r="1984" spans="2:6">
      <c r="B1984" s="224"/>
      <c r="C1984" s="390"/>
      <c r="D1984" s="388"/>
      <c r="E1984" s="182" t="s">
        <v>2197</v>
      </c>
      <c r="F1984" s="176" t="s">
        <v>207</v>
      </c>
    </row>
    <row r="1985" spans="2:6">
      <c r="B1985" s="224"/>
      <c r="C1985" s="390"/>
      <c r="D1985" s="388">
        <v>842</v>
      </c>
      <c r="E1985" s="181" t="s">
        <v>2198</v>
      </c>
      <c r="F1985" s="176" t="s">
        <v>207</v>
      </c>
    </row>
    <row r="1986" spans="2:6">
      <c r="B1986" s="224"/>
      <c r="C1986" s="390"/>
      <c r="D1986" s="388"/>
      <c r="E1986" s="182" t="s">
        <v>2199</v>
      </c>
      <c r="F1986" s="176" t="s">
        <v>207</v>
      </c>
    </row>
    <row r="1987" spans="2:6">
      <c r="B1987" s="224"/>
      <c r="C1987" s="390"/>
      <c r="D1987" s="388"/>
      <c r="E1987" s="182" t="s">
        <v>2200</v>
      </c>
      <c r="F1987" s="176" t="s">
        <v>207</v>
      </c>
    </row>
    <row r="1988" spans="2:6">
      <c r="B1988" s="224"/>
      <c r="C1988" s="390"/>
      <c r="D1988" s="388"/>
      <c r="E1988" s="182" t="s">
        <v>2201</v>
      </c>
      <c r="F1988" s="176" t="s">
        <v>207</v>
      </c>
    </row>
    <row r="1989" spans="2:6">
      <c r="B1989" s="224"/>
      <c r="C1989" s="390"/>
      <c r="D1989" s="388"/>
      <c r="E1989" s="182" t="s">
        <v>2202</v>
      </c>
      <c r="F1989" s="176" t="s">
        <v>207</v>
      </c>
    </row>
    <row r="1990" spans="2:6">
      <c r="B1990" s="224"/>
      <c r="C1990" s="390"/>
      <c r="D1990" s="388">
        <v>849</v>
      </c>
      <c r="E1990" s="181" t="s">
        <v>2203</v>
      </c>
      <c r="F1990" s="176" t="s">
        <v>207</v>
      </c>
    </row>
    <row r="1991" spans="2:6">
      <c r="B1991" s="224"/>
      <c r="C1991" s="390"/>
      <c r="D1991" s="388"/>
      <c r="E1991" s="182" t="s">
        <v>2204</v>
      </c>
      <c r="F1991" s="176" t="s">
        <v>207</v>
      </c>
    </row>
    <row r="1992" spans="2:6">
      <c r="B1992" s="224"/>
      <c r="C1992" s="390"/>
      <c r="D1992" s="388"/>
      <c r="E1992" s="182" t="s">
        <v>2205</v>
      </c>
      <c r="F1992" s="176" t="s">
        <v>207</v>
      </c>
    </row>
    <row r="1993" spans="2:6">
      <c r="B1993" s="224"/>
      <c r="C1993" s="390"/>
      <c r="D1993" s="388"/>
      <c r="E1993" s="182" t="s">
        <v>2206</v>
      </c>
      <c r="F1993" s="176" t="s">
        <v>207</v>
      </c>
    </row>
    <row r="1994" spans="2:6">
      <c r="B1994" s="224"/>
      <c r="C1994" s="390"/>
      <c r="D1994" s="388"/>
      <c r="E1994" s="182" t="s">
        <v>2207</v>
      </c>
      <c r="F1994" s="176" t="s">
        <v>207</v>
      </c>
    </row>
    <row r="1995" spans="2:6">
      <c r="B1995" s="223" t="s">
        <v>270</v>
      </c>
      <c r="C1995" s="389">
        <v>85</v>
      </c>
      <c r="D1995" s="405"/>
      <c r="E1995" s="180" t="s">
        <v>2208</v>
      </c>
      <c r="F1995" s="176" t="s">
        <v>207</v>
      </c>
    </row>
    <row r="1996" spans="2:6">
      <c r="B1996" s="224"/>
      <c r="C1996" s="390"/>
      <c r="D1996" s="388">
        <v>850</v>
      </c>
      <c r="E1996" s="181" t="s">
        <v>2209</v>
      </c>
      <c r="F1996" s="176" t="s">
        <v>207</v>
      </c>
    </row>
    <row r="1997" spans="2:6">
      <c r="B1997" s="224"/>
      <c r="C1997" s="390"/>
      <c r="D1997" s="388"/>
      <c r="E1997" s="182" t="s">
        <v>2210</v>
      </c>
      <c r="F1997" s="176" t="s">
        <v>207</v>
      </c>
    </row>
    <row r="1998" spans="2:6">
      <c r="B1998" s="224"/>
      <c r="C1998" s="390"/>
      <c r="D1998" s="388"/>
      <c r="E1998" s="182" t="s">
        <v>2211</v>
      </c>
      <c r="F1998" s="176" t="s">
        <v>207</v>
      </c>
    </row>
    <row r="1999" spans="2:6">
      <c r="B1999" s="224"/>
      <c r="C1999" s="390"/>
      <c r="D1999" s="388">
        <v>851</v>
      </c>
      <c r="E1999" s="181" t="s">
        <v>2212</v>
      </c>
      <c r="F1999" s="176" t="s">
        <v>207</v>
      </c>
    </row>
    <row r="2000" spans="2:6">
      <c r="B2000" s="224"/>
      <c r="C2000" s="390"/>
      <c r="D2000" s="388"/>
      <c r="E2000" s="182" t="s">
        <v>2213</v>
      </c>
      <c r="F2000" s="176" t="s">
        <v>207</v>
      </c>
    </row>
    <row r="2001" spans="2:6">
      <c r="B2001" s="224"/>
      <c r="C2001" s="390"/>
      <c r="D2001" s="388">
        <v>852</v>
      </c>
      <c r="E2001" s="181" t="s">
        <v>2214</v>
      </c>
      <c r="F2001" s="176" t="s">
        <v>207</v>
      </c>
    </row>
    <row r="2002" spans="2:6">
      <c r="B2002" s="224"/>
      <c r="C2002" s="390"/>
      <c r="D2002" s="388"/>
      <c r="E2002" s="182" t="s">
        <v>2215</v>
      </c>
      <c r="F2002" s="176" t="s">
        <v>207</v>
      </c>
    </row>
    <row r="2003" spans="2:6">
      <c r="B2003" s="224"/>
      <c r="C2003" s="390"/>
      <c r="D2003" s="388">
        <v>853</v>
      </c>
      <c r="E2003" s="181" t="s">
        <v>2216</v>
      </c>
      <c r="F2003" s="176" t="s">
        <v>207</v>
      </c>
    </row>
    <row r="2004" spans="2:6">
      <c r="B2004" s="224"/>
      <c r="C2004" s="390"/>
      <c r="D2004" s="388"/>
      <c r="E2004" s="182" t="s">
        <v>2217</v>
      </c>
      <c r="F2004" s="176" t="s">
        <v>207</v>
      </c>
    </row>
    <row r="2005" spans="2:6">
      <c r="B2005" s="224"/>
      <c r="C2005" s="390"/>
      <c r="D2005" s="388"/>
      <c r="E2005" s="182" t="s">
        <v>2218</v>
      </c>
      <c r="F2005" s="176" t="s">
        <v>207</v>
      </c>
    </row>
    <row r="2006" spans="2:6">
      <c r="B2006" s="224"/>
      <c r="C2006" s="390"/>
      <c r="D2006" s="388">
        <v>854</v>
      </c>
      <c r="E2006" s="181" t="s">
        <v>2219</v>
      </c>
      <c r="F2006" s="176" t="s">
        <v>207</v>
      </c>
    </row>
    <row r="2007" spans="2:6">
      <c r="B2007" s="224"/>
      <c r="C2007" s="390"/>
      <c r="D2007" s="388"/>
      <c r="E2007" s="182" t="s">
        <v>2220</v>
      </c>
      <c r="F2007" s="176" t="s">
        <v>207</v>
      </c>
    </row>
    <row r="2008" spans="2:6">
      <c r="B2008" s="224"/>
      <c r="C2008" s="390"/>
      <c r="D2008" s="388"/>
      <c r="E2008" s="182" t="s">
        <v>2221</v>
      </c>
      <c r="F2008" s="176" t="s">
        <v>207</v>
      </c>
    </row>
    <row r="2009" spans="2:6">
      <c r="B2009" s="224"/>
      <c r="C2009" s="390"/>
      <c r="D2009" s="388"/>
      <c r="E2009" s="182" t="s">
        <v>2222</v>
      </c>
      <c r="F2009" s="176" t="s">
        <v>207</v>
      </c>
    </row>
    <row r="2010" spans="2:6">
      <c r="B2010" s="224"/>
      <c r="C2010" s="390"/>
      <c r="D2010" s="388"/>
      <c r="E2010" s="182" t="s">
        <v>2223</v>
      </c>
      <c r="F2010" s="176" t="s">
        <v>207</v>
      </c>
    </row>
    <row r="2011" spans="2:6">
      <c r="B2011" s="224"/>
      <c r="C2011" s="390"/>
      <c r="D2011" s="388"/>
      <c r="E2011" s="182" t="s">
        <v>2224</v>
      </c>
      <c r="F2011" s="176" t="s">
        <v>207</v>
      </c>
    </row>
    <row r="2012" spans="2:6">
      <c r="B2012" s="224"/>
      <c r="C2012" s="390"/>
      <c r="D2012" s="388"/>
      <c r="E2012" s="182" t="s">
        <v>2225</v>
      </c>
      <c r="F2012" s="176" t="s">
        <v>207</v>
      </c>
    </row>
    <row r="2013" spans="2:6">
      <c r="B2013" s="224"/>
      <c r="C2013" s="390"/>
      <c r="D2013" s="388"/>
      <c r="E2013" s="182" t="s">
        <v>2226</v>
      </c>
      <c r="F2013" s="176" t="s">
        <v>207</v>
      </c>
    </row>
    <row r="2014" spans="2:6">
      <c r="B2014" s="224"/>
      <c r="C2014" s="390"/>
      <c r="D2014" s="388">
        <v>855</v>
      </c>
      <c r="E2014" s="181" t="s">
        <v>2227</v>
      </c>
      <c r="F2014" s="176" t="s">
        <v>207</v>
      </c>
    </row>
    <row r="2015" spans="2:6">
      <c r="B2015" s="224"/>
      <c r="C2015" s="390"/>
      <c r="D2015" s="388"/>
      <c r="E2015" s="182" t="s">
        <v>2228</v>
      </c>
      <c r="F2015" s="176" t="s">
        <v>207</v>
      </c>
    </row>
    <row r="2016" spans="2:6">
      <c r="B2016" s="224"/>
      <c r="C2016" s="390"/>
      <c r="D2016" s="388"/>
      <c r="E2016" s="182" t="s">
        <v>2229</v>
      </c>
      <c r="F2016" s="176" t="s">
        <v>207</v>
      </c>
    </row>
    <row r="2017" spans="1:6">
      <c r="B2017" s="224"/>
      <c r="C2017" s="390"/>
      <c r="D2017" s="388">
        <v>859</v>
      </c>
      <c r="E2017" s="181" t="s">
        <v>2230</v>
      </c>
      <c r="F2017" s="176" t="s">
        <v>207</v>
      </c>
    </row>
    <row r="2018" spans="1:6">
      <c r="B2018" s="224"/>
      <c r="C2018" s="390"/>
      <c r="D2018" s="388"/>
      <c r="E2018" s="182" t="s">
        <v>2231</v>
      </c>
      <c r="F2018" s="176" t="s">
        <v>207</v>
      </c>
    </row>
    <row r="2019" spans="1:6">
      <c r="B2019" s="224"/>
      <c r="C2019" s="390"/>
      <c r="D2019" s="388"/>
      <c r="E2019" s="182" t="s">
        <v>2232</v>
      </c>
      <c r="F2019" s="176" t="s">
        <v>207</v>
      </c>
    </row>
    <row r="2020" spans="1:6">
      <c r="B2020" s="230"/>
      <c r="C2020" s="395"/>
      <c r="D2020" s="406"/>
      <c r="E2020" s="178"/>
      <c r="F2020" s="176"/>
    </row>
    <row r="2021" spans="1:6">
      <c r="B2021" s="230"/>
      <c r="C2021" s="395"/>
      <c r="D2021" s="406"/>
      <c r="E2021" s="178"/>
      <c r="F2021" s="176"/>
    </row>
    <row r="2022" spans="1:6" ht="17.25" thickBot="1">
      <c r="A2022" s="177" t="s">
        <v>2233</v>
      </c>
      <c r="D2022" s="403"/>
      <c r="E2022" s="178"/>
      <c r="F2022" s="176" t="s">
        <v>207</v>
      </c>
    </row>
    <row r="2023" spans="1:6">
      <c r="B2023" s="229" t="s">
        <v>269</v>
      </c>
      <c r="C2023" s="394"/>
      <c r="D2023" s="404"/>
      <c r="E2023" s="179"/>
      <c r="F2023" s="176"/>
    </row>
    <row r="2024" spans="1:6">
      <c r="B2024" s="223" t="s">
        <v>270</v>
      </c>
      <c r="C2024" s="389">
        <v>86</v>
      </c>
      <c r="D2024" s="405"/>
      <c r="E2024" s="180" t="s">
        <v>2234</v>
      </c>
      <c r="F2024" s="176" t="s">
        <v>207</v>
      </c>
    </row>
    <row r="2025" spans="1:6">
      <c r="B2025" s="224"/>
      <c r="C2025" s="390"/>
      <c r="D2025" s="388">
        <v>860</v>
      </c>
      <c r="E2025" s="181" t="s">
        <v>2235</v>
      </c>
      <c r="F2025" s="176" t="s">
        <v>207</v>
      </c>
    </row>
    <row r="2026" spans="1:6">
      <c r="B2026" s="224"/>
      <c r="C2026" s="390"/>
      <c r="D2026" s="388"/>
      <c r="E2026" s="182" t="s">
        <v>2236</v>
      </c>
      <c r="F2026" s="176" t="s">
        <v>207</v>
      </c>
    </row>
    <row r="2027" spans="1:6">
      <c r="B2027" s="224"/>
      <c r="C2027" s="390"/>
      <c r="D2027" s="388">
        <v>861</v>
      </c>
      <c r="E2027" s="181" t="s">
        <v>2234</v>
      </c>
      <c r="F2027" s="176" t="s">
        <v>207</v>
      </c>
    </row>
    <row r="2028" spans="1:6">
      <c r="B2028" s="224"/>
      <c r="C2028" s="390"/>
      <c r="D2028" s="388"/>
      <c r="E2028" s="182" t="s">
        <v>2237</v>
      </c>
      <c r="F2028" s="176" t="s">
        <v>207</v>
      </c>
    </row>
    <row r="2029" spans="1:6">
      <c r="B2029" s="224"/>
      <c r="C2029" s="390"/>
      <c r="D2029" s="388">
        <v>862</v>
      </c>
      <c r="E2029" s="181" t="s">
        <v>2238</v>
      </c>
      <c r="F2029" s="176" t="s">
        <v>207</v>
      </c>
    </row>
    <row r="2030" spans="1:6">
      <c r="B2030" s="224"/>
      <c r="C2030" s="390"/>
      <c r="D2030" s="388"/>
      <c r="E2030" s="182" t="s">
        <v>2239</v>
      </c>
      <c r="F2030" s="176" t="s">
        <v>207</v>
      </c>
    </row>
    <row r="2031" spans="1:6">
      <c r="B2031" s="224"/>
      <c r="C2031" s="390"/>
      <c r="D2031" s="388"/>
      <c r="E2031" s="182" t="s">
        <v>2240</v>
      </c>
      <c r="F2031" s="176" t="s">
        <v>207</v>
      </c>
    </row>
    <row r="2032" spans="1:6">
      <c r="B2032" s="223" t="s">
        <v>270</v>
      </c>
      <c r="C2032" s="389">
        <v>87</v>
      </c>
      <c r="D2032" s="405"/>
      <c r="E2032" s="180" t="s">
        <v>2241</v>
      </c>
      <c r="F2032" s="176" t="s">
        <v>207</v>
      </c>
    </row>
    <row r="2033" spans="1:6">
      <c r="B2033" s="224"/>
      <c r="C2033" s="390"/>
      <c r="D2033" s="388">
        <v>870</v>
      </c>
      <c r="E2033" s="181" t="s">
        <v>2242</v>
      </c>
      <c r="F2033" s="176" t="s">
        <v>207</v>
      </c>
    </row>
    <row r="2034" spans="1:6">
      <c r="B2034" s="224"/>
      <c r="C2034" s="390"/>
      <c r="D2034" s="388"/>
      <c r="E2034" s="182" t="s">
        <v>2243</v>
      </c>
      <c r="F2034" s="176" t="s">
        <v>207</v>
      </c>
    </row>
    <row r="2035" spans="1:6">
      <c r="B2035" s="224"/>
      <c r="C2035" s="390"/>
      <c r="D2035" s="388">
        <v>871</v>
      </c>
      <c r="E2035" s="181" t="s">
        <v>2244</v>
      </c>
      <c r="F2035" s="176" t="s">
        <v>207</v>
      </c>
    </row>
    <row r="2036" spans="1:6">
      <c r="B2036" s="224"/>
      <c r="C2036" s="390"/>
      <c r="D2036" s="388"/>
      <c r="E2036" s="182" t="s">
        <v>2245</v>
      </c>
      <c r="F2036" s="176" t="s">
        <v>207</v>
      </c>
    </row>
    <row r="2037" spans="1:6">
      <c r="B2037" s="224"/>
      <c r="C2037" s="390"/>
      <c r="D2037" s="388"/>
      <c r="E2037" s="182" t="s">
        <v>2246</v>
      </c>
      <c r="F2037" s="176" t="s">
        <v>207</v>
      </c>
    </row>
    <row r="2038" spans="1:6">
      <c r="B2038" s="224"/>
      <c r="C2038" s="390"/>
      <c r="D2038" s="388"/>
      <c r="E2038" s="182" t="s">
        <v>2247</v>
      </c>
      <c r="F2038" s="176" t="s">
        <v>207</v>
      </c>
    </row>
    <row r="2039" spans="1:6">
      <c r="B2039" s="224"/>
      <c r="C2039" s="390"/>
      <c r="D2039" s="388"/>
      <c r="E2039" s="182" t="s">
        <v>2248</v>
      </c>
      <c r="F2039" s="176" t="s">
        <v>207</v>
      </c>
    </row>
    <row r="2040" spans="1:6">
      <c r="B2040" s="224"/>
      <c r="C2040" s="390"/>
      <c r="D2040" s="388">
        <v>872</v>
      </c>
      <c r="E2040" s="181" t="s">
        <v>2249</v>
      </c>
      <c r="F2040" s="176" t="s">
        <v>207</v>
      </c>
    </row>
    <row r="2041" spans="1:6">
      <c r="B2041" s="224"/>
      <c r="C2041" s="390"/>
      <c r="D2041" s="388"/>
      <c r="E2041" s="182" t="s">
        <v>2250</v>
      </c>
      <c r="F2041" s="176" t="s">
        <v>207</v>
      </c>
    </row>
    <row r="2042" spans="1:6">
      <c r="B2042" s="230"/>
      <c r="C2042" s="395"/>
      <c r="D2042" s="406"/>
      <c r="E2042" s="178"/>
      <c r="F2042" s="176"/>
    </row>
    <row r="2043" spans="1:6">
      <c r="B2043" s="230"/>
      <c r="C2043" s="395"/>
      <c r="D2043" s="406"/>
      <c r="E2043" s="178"/>
      <c r="F2043" s="176"/>
    </row>
    <row r="2044" spans="1:6" ht="17.25" thickBot="1">
      <c r="A2044" s="177" t="s">
        <v>2251</v>
      </c>
      <c r="D2044" s="403"/>
      <c r="E2044" s="178"/>
      <c r="F2044" s="176" t="s">
        <v>207</v>
      </c>
    </row>
    <row r="2045" spans="1:6">
      <c r="B2045" s="229" t="s">
        <v>269</v>
      </c>
      <c r="C2045" s="394"/>
      <c r="D2045" s="404"/>
      <c r="E2045" s="179"/>
      <c r="F2045" s="176"/>
    </row>
    <row r="2046" spans="1:6">
      <c r="B2046" s="231" t="s">
        <v>270</v>
      </c>
      <c r="C2046" s="398">
        <v>88</v>
      </c>
      <c r="D2046" s="409"/>
      <c r="E2046" s="188" t="s">
        <v>2252</v>
      </c>
      <c r="F2046" s="176" t="s">
        <v>207</v>
      </c>
    </row>
    <row r="2047" spans="1:6">
      <c r="B2047" s="232"/>
      <c r="C2047" s="399"/>
      <c r="D2047" s="410">
        <v>880</v>
      </c>
      <c r="E2047" s="189" t="s">
        <v>2253</v>
      </c>
      <c r="F2047" s="176" t="s">
        <v>207</v>
      </c>
    </row>
    <row r="2048" spans="1:6">
      <c r="B2048" s="232"/>
      <c r="C2048" s="399"/>
      <c r="D2048" s="410"/>
      <c r="E2048" s="190" t="s">
        <v>2254</v>
      </c>
      <c r="F2048" s="176" t="s">
        <v>207</v>
      </c>
    </row>
    <row r="2049" spans="2:6">
      <c r="B2049" s="232"/>
      <c r="C2049" s="399"/>
      <c r="D2049" s="410"/>
      <c r="E2049" s="190" t="s">
        <v>2255</v>
      </c>
      <c r="F2049" s="176" t="s">
        <v>207</v>
      </c>
    </row>
    <row r="2050" spans="2:6">
      <c r="B2050" s="232"/>
      <c r="C2050" s="399"/>
      <c r="D2050" s="410">
        <v>881</v>
      </c>
      <c r="E2050" s="189" t="s">
        <v>2256</v>
      </c>
      <c r="F2050" s="176" t="s">
        <v>207</v>
      </c>
    </row>
    <row r="2051" spans="2:6">
      <c r="B2051" s="232"/>
      <c r="C2051" s="399"/>
      <c r="D2051" s="410"/>
      <c r="E2051" s="190" t="s">
        <v>2257</v>
      </c>
      <c r="F2051" s="176" t="s">
        <v>207</v>
      </c>
    </row>
    <row r="2052" spans="2:6">
      <c r="B2052" s="232"/>
      <c r="C2052" s="399"/>
      <c r="D2052" s="410"/>
      <c r="E2052" s="190" t="s">
        <v>2258</v>
      </c>
      <c r="F2052" s="176" t="s">
        <v>207</v>
      </c>
    </row>
    <row r="2053" spans="2:6">
      <c r="B2053" s="232"/>
      <c r="C2053" s="399"/>
      <c r="D2053" s="410"/>
      <c r="E2053" s="190" t="s">
        <v>2259</v>
      </c>
      <c r="F2053" s="176" t="s">
        <v>207</v>
      </c>
    </row>
    <row r="2054" spans="2:6">
      <c r="B2054" s="232"/>
      <c r="C2054" s="399"/>
      <c r="D2054" s="410"/>
      <c r="E2054" s="190" t="s">
        <v>2260</v>
      </c>
      <c r="F2054" s="176" t="s">
        <v>207</v>
      </c>
    </row>
    <row r="2055" spans="2:6">
      <c r="B2055" s="232"/>
      <c r="C2055" s="399"/>
      <c r="D2055" s="410"/>
      <c r="E2055" s="190" t="s">
        <v>2261</v>
      </c>
      <c r="F2055" s="176" t="s">
        <v>207</v>
      </c>
    </row>
    <row r="2056" spans="2:6">
      <c r="B2056" s="232"/>
      <c r="C2056" s="399"/>
      <c r="D2056" s="410"/>
      <c r="E2056" s="190" t="s">
        <v>2262</v>
      </c>
      <c r="F2056" s="176" t="s">
        <v>207</v>
      </c>
    </row>
    <row r="2057" spans="2:6">
      <c r="B2057" s="232"/>
      <c r="C2057" s="399"/>
      <c r="D2057" s="410"/>
      <c r="E2057" s="190" t="s">
        <v>2263</v>
      </c>
      <c r="F2057" s="176" t="s">
        <v>207</v>
      </c>
    </row>
    <row r="2058" spans="2:6">
      <c r="B2058" s="232"/>
      <c r="C2058" s="399"/>
      <c r="D2058" s="410">
        <v>882</v>
      </c>
      <c r="E2058" s="189" t="s">
        <v>2264</v>
      </c>
      <c r="F2058" s="176" t="s">
        <v>207</v>
      </c>
    </row>
    <row r="2059" spans="2:6">
      <c r="B2059" s="232"/>
      <c r="C2059" s="399"/>
      <c r="D2059" s="410"/>
      <c r="E2059" s="190" t="s">
        <v>2265</v>
      </c>
      <c r="F2059" s="176" t="s">
        <v>207</v>
      </c>
    </row>
    <row r="2060" spans="2:6">
      <c r="B2060" s="232"/>
      <c r="C2060" s="399"/>
      <c r="D2060" s="410"/>
      <c r="E2060" s="190" t="s">
        <v>2266</v>
      </c>
      <c r="F2060" s="176" t="s">
        <v>207</v>
      </c>
    </row>
    <row r="2061" spans="2:6">
      <c r="B2061" s="232"/>
      <c r="C2061" s="399"/>
      <c r="D2061" s="410"/>
      <c r="E2061" s="190" t="s">
        <v>2267</v>
      </c>
      <c r="F2061" s="176" t="s">
        <v>207</v>
      </c>
    </row>
    <row r="2062" spans="2:6">
      <c r="B2062" s="232"/>
      <c r="C2062" s="399"/>
      <c r="D2062" s="410"/>
      <c r="E2062" s="190" t="s">
        <v>2268</v>
      </c>
      <c r="F2062" s="176" t="s">
        <v>207</v>
      </c>
    </row>
    <row r="2063" spans="2:6">
      <c r="B2063" s="232"/>
      <c r="C2063" s="399"/>
      <c r="D2063" s="410">
        <v>889</v>
      </c>
      <c r="E2063" s="189" t="s">
        <v>2269</v>
      </c>
      <c r="F2063" s="176" t="s">
        <v>207</v>
      </c>
    </row>
    <row r="2064" spans="2:6">
      <c r="B2064" s="232"/>
      <c r="C2064" s="399"/>
      <c r="D2064" s="410"/>
      <c r="E2064" s="190" t="s">
        <v>2270</v>
      </c>
      <c r="F2064" s="176" t="s">
        <v>207</v>
      </c>
    </row>
    <row r="2065" spans="2:6">
      <c r="B2065" s="232"/>
      <c r="C2065" s="399"/>
      <c r="D2065" s="410"/>
      <c r="E2065" s="190" t="s">
        <v>2271</v>
      </c>
      <c r="F2065" s="176" t="s">
        <v>207</v>
      </c>
    </row>
    <row r="2066" spans="2:6">
      <c r="B2066" s="231" t="s">
        <v>270</v>
      </c>
      <c r="C2066" s="398">
        <v>89</v>
      </c>
      <c r="D2066" s="409"/>
      <c r="E2066" s="188" t="s">
        <v>2272</v>
      </c>
      <c r="F2066" s="176" t="s">
        <v>207</v>
      </c>
    </row>
    <row r="2067" spans="2:6">
      <c r="B2067" s="232"/>
      <c r="C2067" s="399"/>
      <c r="D2067" s="410">
        <v>890</v>
      </c>
      <c r="E2067" s="189" t="s">
        <v>2273</v>
      </c>
      <c r="F2067" s="176" t="s">
        <v>207</v>
      </c>
    </row>
    <row r="2068" spans="2:6">
      <c r="B2068" s="232"/>
      <c r="C2068" s="399"/>
      <c r="D2068" s="410"/>
      <c r="E2068" s="190" t="s">
        <v>2274</v>
      </c>
      <c r="F2068" s="176" t="s">
        <v>207</v>
      </c>
    </row>
    <row r="2069" spans="2:6">
      <c r="B2069" s="232"/>
      <c r="C2069" s="399"/>
      <c r="D2069" s="410">
        <v>891</v>
      </c>
      <c r="E2069" s="189" t="s">
        <v>2272</v>
      </c>
      <c r="F2069" s="176" t="s">
        <v>207</v>
      </c>
    </row>
    <row r="2070" spans="2:6">
      <c r="B2070" s="232"/>
      <c r="C2070" s="399"/>
      <c r="D2070" s="410"/>
      <c r="E2070" s="190" t="s">
        <v>2275</v>
      </c>
      <c r="F2070" s="176" t="s">
        <v>207</v>
      </c>
    </row>
    <row r="2071" spans="2:6">
      <c r="B2071" s="232"/>
      <c r="C2071" s="399"/>
      <c r="D2071" s="410"/>
      <c r="E2071" s="190" t="s">
        <v>2276</v>
      </c>
      <c r="F2071" s="176" t="s">
        <v>207</v>
      </c>
    </row>
    <row r="2072" spans="2:6">
      <c r="B2072" s="231" t="s">
        <v>270</v>
      </c>
      <c r="C2072" s="398">
        <v>90</v>
      </c>
      <c r="D2072" s="409"/>
      <c r="E2072" s="188" t="s">
        <v>2277</v>
      </c>
      <c r="F2072" s="176" t="s">
        <v>207</v>
      </c>
    </row>
    <row r="2073" spans="2:6">
      <c r="B2073" s="232"/>
      <c r="C2073" s="399"/>
      <c r="D2073" s="410">
        <v>900</v>
      </c>
      <c r="E2073" s="189" t="s">
        <v>2278</v>
      </c>
      <c r="F2073" s="176" t="s">
        <v>207</v>
      </c>
    </row>
    <row r="2074" spans="2:6">
      <c r="B2074" s="232"/>
      <c r="C2074" s="399"/>
      <c r="D2074" s="410"/>
      <c r="E2074" s="190" t="s">
        <v>2279</v>
      </c>
      <c r="F2074" s="176" t="s">
        <v>207</v>
      </c>
    </row>
    <row r="2075" spans="2:6">
      <c r="B2075" s="232"/>
      <c r="C2075" s="399"/>
      <c r="D2075" s="410"/>
      <c r="E2075" s="190" t="s">
        <v>2280</v>
      </c>
      <c r="F2075" s="176" t="s">
        <v>207</v>
      </c>
    </row>
    <row r="2076" spans="2:6">
      <c r="B2076" s="232"/>
      <c r="C2076" s="399"/>
      <c r="D2076" s="410">
        <v>901</v>
      </c>
      <c r="E2076" s="189" t="s">
        <v>2281</v>
      </c>
      <c r="F2076" s="176" t="s">
        <v>207</v>
      </c>
    </row>
    <row r="2077" spans="2:6">
      <c r="B2077" s="232"/>
      <c r="C2077" s="399"/>
      <c r="D2077" s="410"/>
      <c r="E2077" s="190" t="s">
        <v>2282</v>
      </c>
      <c r="F2077" s="176" t="s">
        <v>207</v>
      </c>
    </row>
    <row r="2078" spans="2:6">
      <c r="B2078" s="232"/>
      <c r="C2078" s="399"/>
      <c r="D2078" s="410"/>
      <c r="E2078" s="190" t="s">
        <v>2283</v>
      </c>
      <c r="F2078" s="176" t="s">
        <v>207</v>
      </c>
    </row>
    <row r="2079" spans="2:6">
      <c r="B2079" s="232"/>
      <c r="C2079" s="399"/>
      <c r="D2079" s="410">
        <v>902</v>
      </c>
      <c r="E2079" s="189" t="s">
        <v>2284</v>
      </c>
      <c r="F2079" s="176" t="s">
        <v>207</v>
      </c>
    </row>
    <row r="2080" spans="2:6">
      <c r="B2080" s="232"/>
      <c r="C2080" s="399"/>
      <c r="D2080" s="410"/>
      <c r="E2080" s="190" t="s">
        <v>2285</v>
      </c>
      <c r="F2080" s="176" t="s">
        <v>207</v>
      </c>
    </row>
    <row r="2081" spans="2:6">
      <c r="B2081" s="232"/>
      <c r="C2081" s="399"/>
      <c r="D2081" s="410">
        <v>903</v>
      </c>
      <c r="E2081" s="189" t="s">
        <v>2286</v>
      </c>
      <c r="F2081" s="176" t="s">
        <v>207</v>
      </c>
    </row>
    <row r="2082" spans="2:6">
      <c r="B2082" s="232"/>
      <c r="C2082" s="399"/>
      <c r="D2082" s="410"/>
      <c r="E2082" s="190" t="s">
        <v>2287</v>
      </c>
      <c r="F2082" s="176" t="s">
        <v>207</v>
      </c>
    </row>
    <row r="2083" spans="2:6">
      <c r="B2083" s="232"/>
      <c r="C2083" s="399"/>
      <c r="D2083" s="410">
        <v>909</v>
      </c>
      <c r="E2083" s="189" t="s">
        <v>2288</v>
      </c>
      <c r="F2083" s="176" t="s">
        <v>207</v>
      </c>
    </row>
    <row r="2084" spans="2:6">
      <c r="B2084" s="232"/>
      <c r="C2084" s="399"/>
      <c r="D2084" s="410"/>
      <c r="E2084" s="190" t="s">
        <v>2289</v>
      </c>
      <c r="F2084" s="176" t="s">
        <v>207</v>
      </c>
    </row>
    <row r="2085" spans="2:6">
      <c r="B2085" s="232"/>
      <c r="C2085" s="399"/>
      <c r="D2085" s="410"/>
      <c r="E2085" s="190" t="s">
        <v>2290</v>
      </c>
      <c r="F2085" s="176" t="s">
        <v>207</v>
      </c>
    </row>
    <row r="2086" spans="2:6">
      <c r="B2086" s="232"/>
      <c r="C2086" s="399"/>
      <c r="D2086" s="410"/>
      <c r="E2086" s="190" t="s">
        <v>2291</v>
      </c>
      <c r="F2086" s="176" t="s">
        <v>207</v>
      </c>
    </row>
    <row r="2087" spans="2:6">
      <c r="B2087" s="232"/>
      <c r="C2087" s="399"/>
      <c r="D2087" s="410"/>
      <c r="E2087" s="190" t="s">
        <v>2292</v>
      </c>
      <c r="F2087" s="176" t="s">
        <v>207</v>
      </c>
    </row>
    <row r="2088" spans="2:6">
      <c r="B2088" s="232"/>
      <c r="C2088" s="399"/>
      <c r="D2088" s="410"/>
      <c r="E2088" s="190" t="s">
        <v>2293</v>
      </c>
      <c r="F2088" s="176" t="s">
        <v>207</v>
      </c>
    </row>
    <row r="2089" spans="2:6">
      <c r="B2089" s="231" t="s">
        <v>270</v>
      </c>
      <c r="C2089" s="398">
        <v>91</v>
      </c>
      <c r="D2089" s="409"/>
      <c r="E2089" s="188" t="s">
        <v>2294</v>
      </c>
      <c r="F2089" s="176" t="s">
        <v>207</v>
      </c>
    </row>
    <row r="2090" spans="2:6">
      <c r="B2090" s="232"/>
      <c r="C2090" s="399"/>
      <c r="D2090" s="410">
        <v>910</v>
      </c>
      <c r="E2090" s="189" t="s">
        <v>2295</v>
      </c>
      <c r="F2090" s="176" t="s">
        <v>207</v>
      </c>
    </row>
    <row r="2091" spans="2:6">
      <c r="B2091" s="232"/>
      <c r="C2091" s="399"/>
      <c r="D2091" s="410"/>
      <c r="E2091" s="190" t="s">
        <v>2296</v>
      </c>
      <c r="F2091" s="176" t="s">
        <v>207</v>
      </c>
    </row>
    <row r="2092" spans="2:6">
      <c r="B2092" s="232"/>
      <c r="C2092" s="399"/>
      <c r="D2092" s="410"/>
      <c r="E2092" s="190" t="s">
        <v>2297</v>
      </c>
      <c r="F2092" s="176" t="s">
        <v>207</v>
      </c>
    </row>
    <row r="2093" spans="2:6">
      <c r="B2093" s="232"/>
      <c r="C2093" s="399"/>
      <c r="D2093" s="410">
        <v>911</v>
      </c>
      <c r="E2093" s="189" t="s">
        <v>2298</v>
      </c>
      <c r="F2093" s="176" t="s">
        <v>207</v>
      </c>
    </row>
    <row r="2094" spans="2:6">
      <c r="B2094" s="232"/>
      <c r="C2094" s="399"/>
      <c r="D2094" s="410"/>
      <c r="E2094" s="190" t="s">
        <v>2299</v>
      </c>
      <c r="F2094" s="176" t="s">
        <v>207</v>
      </c>
    </row>
    <row r="2095" spans="2:6">
      <c r="B2095" s="232"/>
      <c r="C2095" s="399"/>
      <c r="D2095" s="410">
        <v>912</v>
      </c>
      <c r="E2095" s="189" t="s">
        <v>2300</v>
      </c>
      <c r="F2095" s="176" t="s">
        <v>207</v>
      </c>
    </row>
    <row r="2096" spans="2:6">
      <c r="B2096" s="232"/>
      <c r="C2096" s="399"/>
      <c r="D2096" s="410"/>
      <c r="E2096" s="190" t="s">
        <v>2301</v>
      </c>
      <c r="F2096" s="176" t="s">
        <v>207</v>
      </c>
    </row>
    <row r="2097" spans="2:6">
      <c r="B2097" s="231" t="s">
        <v>270</v>
      </c>
      <c r="C2097" s="398">
        <v>92</v>
      </c>
      <c r="D2097" s="409"/>
      <c r="E2097" s="188" t="s">
        <v>2302</v>
      </c>
      <c r="F2097" s="176" t="s">
        <v>207</v>
      </c>
    </row>
    <row r="2098" spans="2:6">
      <c r="B2098" s="232"/>
      <c r="C2098" s="399"/>
      <c r="D2098" s="410">
        <v>920</v>
      </c>
      <c r="E2098" s="189" t="s">
        <v>2303</v>
      </c>
      <c r="F2098" s="176" t="s">
        <v>207</v>
      </c>
    </row>
    <row r="2099" spans="2:6">
      <c r="B2099" s="232"/>
      <c r="C2099" s="399"/>
      <c r="D2099" s="410"/>
      <c r="E2099" s="190" t="s">
        <v>2304</v>
      </c>
      <c r="F2099" s="176" t="s">
        <v>207</v>
      </c>
    </row>
    <row r="2100" spans="2:6">
      <c r="B2100" s="232"/>
      <c r="C2100" s="399"/>
      <c r="D2100" s="410"/>
      <c r="E2100" s="190" t="s">
        <v>2305</v>
      </c>
      <c r="F2100" s="176" t="s">
        <v>207</v>
      </c>
    </row>
    <row r="2101" spans="2:6">
      <c r="B2101" s="232"/>
      <c r="C2101" s="399"/>
      <c r="D2101" s="410">
        <v>921</v>
      </c>
      <c r="E2101" s="189" t="s">
        <v>2306</v>
      </c>
      <c r="F2101" s="176" t="s">
        <v>207</v>
      </c>
    </row>
    <row r="2102" spans="2:6">
      <c r="B2102" s="232"/>
      <c r="C2102" s="399"/>
      <c r="D2102" s="410"/>
      <c r="E2102" s="190" t="s">
        <v>2307</v>
      </c>
      <c r="F2102" s="176" t="s">
        <v>207</v>
      </c>
    </row>
    <row r="2103" spans="2:6">
      <c r="B2103" s="232"/>
      <c r="C2103" s="399"/>
      <c r="D2103" s="410"/>
      <c r="E2103" s="190" t="s">
        <v>2308</v>
      </c>
      <c r="F2103" s="176" t="s">
        <v>207</v>
      </c>
    </row>
    <row r="2104" spans="2:6">
      <c r="B2104" s="232"/>
      <c r="C2104" s="399"/>
      <c r="D2104" s="410">
        <v>922</v>
      </c>
      <c r="E2104" s="189" t="s">
        <v>2309</v>
      </c>
      <c r="F2104" s="176" t="s">
        <v>207</v>
      </c>
    </row>
    <row r="2105" spans="2:6">
      <c r="B2105" s="232"/>
      <c r="C2105" s="399"/>
      <c r="D2105" s="410"/>
      <c r="E2105" s="190" t="s">
        <v>2310</v>
      </c>
      <c r="F2105" s="176" t="s">
        <v>207</v>
      </c>
    </row>
    <row r="2106" spans="2:6">
      <c r="B2106" s="232"/>
      <c r="C2106" s="399"/>
      <c r="D2106" s="410"/>
      <c r="E2106" s="190" t="s">
        <v>2311</v>
      </c>
      <c r="F2106" s="176" t="s">
        <v>207</v>
      </c>
    </row>
    <row r="2107" spans="2:6">
      <c r="B2107" s="232"/>
      <c r="C2107" s="399"/>
      <c r="D2107" s="410">
        <v>923</v>
      </c>
      <c r="E2107" s="189" t="s">
        <v>2312</v>
      </c>
      <c r="F2107" s="176" t="s">
        <v>207</v>
      </c>
    </row>
    <row r="2108" spans="2:6">
      <c r="B2108" s="232"/>
      <c r="C2108" s="399"/>
      <c r="D2108" s="410"/>
      <c r="E2108" s="190" t="s">
        <v>2313</v>
      </c>
      <c r="F2108" s="176" t="s">
        <v>207</v>
      </c>
    </row>
    <row r="2109" spans="2:6">
      <c r="B2109" s="232"/>
      <c r="C2109" s="399"/>
      <c r="D2109" s="410">
        <v>929</v>
      </c>
      <c r="E2109" s="189" t="s">
        <v>2314</v>
      </c>
      <c r="F2109" s="176" t="s">
        <v>207</v>
      </c>
    </row>
    <row r="2110" spans="2:6">
      <c r="B2110" s="232"/>
      <c r="C2110" s="399"/>
      <c r="D2110" s="410"/>
      <c r="E2110" s="190" t="s">
        <v>2315</v>
      </c>
      <c r="F2110" s="176" t="s">
        <v>207</v>
      </c>
    </row>
    <row r="2111" spans="2:6">
      <c r="B2111" s="232"/>
      <c r="C2111" s="399"/>
      <c r="D2111" s="410"/>
      <c r="E2111" s="190" t="s">
        <v>2316</v>
      </c>
      <c r="F2111" s="176" t="s">
        <v>207</v>
      </c>
    </row>
    <row r="2112" spans="2:6">
      <c r="B2112" s="232"/>
      <c r="C2112" s="399"/>
      <c r="D2112" s="410"/>
      <c r="E2112" s="190" t="s">
        <v>2317</v>
      </c>
      <c r="F2112" s="176" t="s">
        <v>207</v>
      </c>
    </row>
    <row r="2113" spans="2:6">
      <c r="B2113" s="232"/>
      <c r="C2113" s="399"/>
      <c r="D2113" s="410"/>
      <c r="E2113" s="190" t="s">
        <v>2318</v>
      </c>
      <c r="F2113" s="176" t="s">
        <v>207</v>
      </c>
    </row>
    <row r="2114" spans="2:6">
      <c r="B2114" s="232"/>
      <c r="C2114" s="399"/>
      <c r="D2114" s="410"/>
      <c r="E2114" s="190" t="s">
        <v>2319</v>
      </c>
      <c r="F2114" s="176" t="s">
        <v>207</v>
      </c>
    </row>
    <row r="2115" spans="2:6">
      <c r="B2115" s="231" t="s">
        <v>270</v>
      </c>
      <c r="C2115" s="398">
        <v>93</v>
      </c>
      <c r="D2115" s="409"/>
      <c r="E2115" s="188" t="s">
        <v>2320</v>
      </c>
      <c r="F2115" s="176" t="s">
        <v>207</v>
      </c>
    </row>
    <row r="2116" spans="2:6">
      <c r="B2116" s="232"/>
      <c r="C2116" s="399"/>
      <c r="D2116" s="410">
        <v>931</v>
      </c>
      <c r="E2116" s="189" t="s">
        <v>2321</v>
      </c>
      <c r="F2116" s="176" t="s">
        <v>207</v>
      </c>
    </row>
    <row r="2117" spans="2:6">
      <c r="B2117" s="232"/>
      <c r="C2117" s="399"/>
      <c r="D2117" s="410"/>
      <c r="E2117" s="190" t="s">
        <v>2322</v>
      </c>
      <c r="F2117" s="176" t="s">
        <v>207</v>
      </c>
    </row>
    <row r="2118" spans="2:6">
      <c r="B2118" s="232"/>
      <c r="C2118" s="399"/>
      <c r="D2118" s="410"/>
      <c r="E2118" s="190" t="s">
        <v>2323</v>
      </c>
      <c r="F2118" s="176" t="s">
        <v>207</v>
      </c>
    </row>
    <row r="2119" spans="2:6">
      <c r="B2119" s="232"/>
      <c r="C2119" s="399"/>
      <c r="D2119" s="410">
        <v>932</v>
      </c>
      <c r="E2119" s="189" t="s">
        <v>2324</v>
      </c>
      <c r="F2119" s="176" t="s">
        <v>207</v>
      </c>
    </row>
    <row r="2120" spans="2:6">
      <c r="B2120" s="232"/>
      <c r="C2120" s="399"/>
      <c r="D2120" s="410"/>
      <c r="E2120" s="190" t="s">
        <v>2325</v>
      </c>
      <c r="F2120" s="176" t="s">
        <v>207</v>
      </c>
    </row>
    <row r="2121" spans="2:6">
      <c r="B2121" s="232"/>
      <c r="C2121" s="399"/>
      <c r="D2121" s="410">
        <v>933</v>
      </c>
      <c r="E2121" s="189" t="s">
        <v>2326</v>
      </c>
      <c r="F2121" s="176" t="s">
        <v>207</v>
      </c>
    </row>
    <row r="2122" spans="2:6">
      <c r="B2122" s="232"/>
      <c r="C2122" s="399"/>
      <c r="D2122" s="410"/>
      <c r="E2122" s="190" t="s">
        <v>2327</v>
      </c>
      <c r="F2122" s="176" t="s">
        <v>207</v>
      </c>
    </row>
    <row r="2123" spans="2:6">
      <c r="B2123" s="232"/>
      <c r="C2123" s="399"/>
      <c r="D2123" s="410"/>
      <c r="E2123" s="190" t="s">
        <v>2328</v>
      </c>
      <c r="F2123" s="176" t="s">
        <v>207</v>
      </c>
    </row>
    <row r="2124" spans="2:6">
      <c r="B2124" s="232"/>
      <c r="C2124" s="399"/>
      <c r="D2124" s="410">
        <v>934</v>
      </c>
      <c r="E2124" s="189" t="s">
        <v>2329</v>
      </c>
      <c r="F2124" s="176" t="s">
        <v>207</v>
      </c>
    </row>
    <row r="2125" spans="2:6">
      <c r="B2125" s="232"/>
      <c r="C2125" s="399"/>
      <c r="D2125" s="410"/>
      <c r="E2125" s="190" t="s">
        <v>2330</v>
      </c>
      <c r="F2125" s="176" t="s">
        <v>207</v>
      </c>
    </row>
    <row r="2126" spans="2:6">
      <c r="B2126" s="232"/>
      <c r="C2126" s="399"/>
      <c r="D2126" s="410">
        <v>939</v>
      </c>
      <c r="E2126" s="189" t="s">
        <v>2331</v>
      </c>
      <c r="F2126" s="176" t="s">
        <v>207</v>
      </c>
    </row>
    <row r="2127" spans="2:6">
      <c r="B2127" s="232"/>
      <c r="C2127" s="399"/>
      <c r="D2127" s="410"/>
      <c r="E2127" s="190" t="s">
        <v>2332</v>
      </c>
      <c r="F2127" s="176" t="s">
        <v>207</v>
      </c>
    </row>
    <row r="2128" spans="2:6">
      <c r="B2128" s="231" t="s">
        <v>270</v>
      </c>
      <c r="C2128" s="398">
        <v>94</v>
      </c>
      <c r="D2128" s="409"/>
      <c r="E2128" s="188" t="s">
        <v>2333</v>
      </c>
      <c r="F2128" s="176" t="s">
        <v>207</v>
      </c>
    </row>
    <row r="2129" spans="2:6">
      <c r="B2129" s="232"/>
      <c r="C2129" s="399"/>
      <c r="D2129" s="410">
        <v>941</v>
      </c>
      <c r="E2129" s="189" t="s">
        <v>2334</v>
      </c>
      <c r="F2129" s="176" t="s">
        <v>207</v>
      </c>
    </row>
    <row r="2130" spans="2:6">
      <c r="B2130" s="232"/>
      <c r="C2130" s="399"/>
      <c r="D2130" s="410"/>
      <c r="E2130" s="190" t="s">
        <v>2335</v>
      </c>
      <c r="F2130" s="176" t="s">
        <v>207</v>
      </c>
    </row>
    <row r="2131" spans="2:6">
      <c r="B2131" s="232"/>
      <c r="C2131" s="399"/>
      <c r="D2131" s="410"/>
      <c r="E2131" s="190" t="s">
        <v>2336</v>
      </c>
      <c r="F2131" s="176" t="s">
        <v>207</v>
      </c>
    </row>
    <row r="2132" spans="2:6">
      <c r="B2132" s="232"/>
      <c r="C2132" s="399"/>
      <c r="D2132" s="410">
        <v>942</v>
      </c>
      <c r="E2132" s="189" t="s">
        <v>2337</v>
      </c>
      <c r="F2132" s="176" t="s">
        <v>207</v>
      </c>
    </row>
    <row r="2133" spans="2:6">
      <c r="B2133" s="232"/>
      <c r="C2133" s="399"/>
      <c r="D2133" s="410"/>
      <c r="E2133" s="190" t="s">
        <v>2338</v>
      </c>
      <c r="F2133" s="176" t="s">
        <v>207</v>
      </c>
    </row>
    <row r="2134" spans="2:6">
      <c r="B2134" s="232"/>
      <c r="C2134" s="399"/>
      <c r="D2134" s="410"/>
      <c r="E2134" s="190" t="s">
        <v>2339</v>
      </c>
      <c r="F2134" s="176" t="s">
        <v>207</v>
      </c>
    </row>
    <row r="2135" spans="2:6">
      <c r="B2135" s="232"/>
      <c r="C2135" s="399"/>
      <c r="D2135" s="410">
        <v>943</v>
      </c>
      <c r="E2135" s="189" t="s">
        <v>2340</v>
      </c>
      <c r="F2135" s="176" t="s">
        <v>207</v>
      </c>
    </row>
    <row r="2136" spans="2:6">
      <c r="B2136" s="232"/>
      <c r="C2136" s="399"/>
      <c r="D2136" s="410"/>
      <c r="E2136" s="190" t="s">
        <v>2341</v>
      </c>
      <c r="F2136" s="176" t="s">
        <v>207</v>
      </c>
    </row>
    <row r="2137" spans="2:6">
      <c r="B2137" s="232"/>
      <c r="C2137" s="399"/>
      <c r="D2137" s="410"/>
      <c r="E2137" s="190" t="s">
        <v>2342</v>
      </c>
      <c r="F2137" s="176" t="s">
        <v>207</v>
      </c>
    </row>
    <row r="2138" spans="2:6">
      <c r="B2138" s="232"/>
      <c r="C2138" s="399"/>
      <c r="D2138" s="410">
        <v>949</v>
      </c>
      <c r="E2138" s="189" t="s">
        <v>2343</v>
      </c>
      <c r="F2138" s="176" t="s">
        <v>207</v>
      </c>
    </row>
    <row r="2139" spans="2:6">
      <c r="B2139" s="232"/>
      <c r="C2139" s="399"/>
      <c r="D2139" s="410"/>
      <c r="E2139" s="190" t="s">
        <v>2344</v>
      </c>
      <c r="F2139" s="176" t="s">
        <v>207</v>
      </c>
    </row>
    <row r="2140" spans="2:6">
      <c r="B2140" s="232"/>
      <c r="C2140" s="399"/>
      <c r="D2140" s="410"/>
      <c r="E2140" s="190" t="s">
        <v>2345</v>
      </c>
      <c r="F2140" s="176" t="s">
        <v>207</v>
      </c>
    </row>
    <row r="2141" spans="2:6">
      <c r="B2141" s="231" t="s">
        <v>270</v>
      </c>
      <c r="C2141" s="398">
        <v>95</v>
      </c>
      <c r="D2141" s="409"/>
      <c r="E2141" s="188" t="s">
        <v>2346</v>
      </c>
      <c r="F2141" s="176" t="s">
        <v>207</v>
      </c>
    </row>
    <row r="2142" spans="2:6">
      <c r="B2142" s="232"/>
      <c r="C2142" s="399"/>
      <c r="D2142" s="410">
        <v>950</v>
      </c>
      <c r="E2142" s="189" t="s">
        <v>2347</v>
      </c>
      <c r="F2142" s="176" t="s">
        <v>207</v>
      </c>
    </row>
    <row r="2143" spans="2:6">
      <c r="B2143" s="232"/>
      <c r="C2143" s="399"/>
      <c r="D2143" s="410"/>
      <c r="E2143" s="190" t="s">
        <v>2348</v>
      </c>
      <c r="F2143" s="176" t="s">
        <v>207</v>
      </c>
    </row>
    <row r="2144" spans="2:6">
      <c r="B2144" s="232"/>
      <c r="C2144" s="399"/>
      <c r="D2144" s="410">
        <v>951</v>
      </c>
      <c r="E2144" s="189" t="s">
        <v>2349</v>
      </c>
      <c r="F2144" s="176" t="s">
        <v>207</v>
      </c>
    </row>
    <row r="2145" spans="1:6">
      <c r="B2145" s="232"/>
      <c r="C2145" s="399"/>
      <c r="D2145" s="410"/>
      <c r="E2145" s="190" t="s">
        <v>2350</v>
      </c>
      <c r="F2145" s="176" t="s">
        <v>207</v>
      </c>
    </row>
    <row r="2146" spans="1:6">
      <c r="B2146" s="232"/>
      <c r="C2146" s="399"/>
      <c r="D2146" s="410">
        <v>952</v>
      </c>
      <c r="E2146" s="189" t="s">
        <v>2351</v>
      </c>
      <c r="F2146" s="176" t="s">
        <v>207</v>
      </c>
    </row>
    <row r="2147" spans="1:6">
      <c r="B2147" s="232"/>
      <c r="C2147" s="399"/>
      <c r="D2147" s="410"/>
      <c r="E2147" s="190" t="s">
        <v>2352</v>
      </c>
      <c r="F2147" s="176" t="s">
        <v>207</v>
      </c>
    </row>
    <row r="2148" spans="1:6">
      <c r="B2148" s="232"/>
      <c r="C2148" s="399"/>
      <c r="D2148" s="410">
        <v>959</v>
      </c>
      <c r="E2148" s="189" t="s">
        <v>2353</v>
      </c>
      <c r="F2148" s="176" t="s">
        <v>207</v>
      </c>
    </row>
    <row r="2149" spans="1:6">
      <c r="B2149" s="232"/>
      <c r="C2149" s="399"/>
      <c r="D2149" s="410"/>
      <c r="E2149" s="190" t="s">
        <v>2354</v>
      </c>
      <c r="F2149" s="176" t="s">
        <v>207</v>
      </c>
    </row>
    <row r="2150" spans="1:6">
      <c r="B2150" s="231" t="s">
        <v>270</v>
      </c>
      <c r="C2150" s="398">
        <v>96</v>
      </c>
      <c r="D2150" s="409"/>
      <c r="E2150" s="188" t="s">
        <v>2355</v>
      </c>
      <c r="F2150" s="176" t="s">
        <v>207</v>
      </c>
    </row>
    <row r="2151" spans="1:6">
      <c r="B2151" s="232"/>
      <c r="C2151" s="399"/>
      <c r="D2151" s="410">
        <v>961</v>
      </c>
      <c r="E2151" s="189" t="s">
        <v>2356</v>
      </c>
      <c r="F2151" s="176" t="s">
        <v>207</v>
      </c>
    </row>
    <row r="2152" spans="1:6">
      <c r="B2152" s="232"/>
      <c r="C2152" s="399"/>
      <c r="D2152" s="410"/>
      <c r="E2152" s="190" t="s">
        <v>2357</v>
      </c>
      <c r="F2152" s="176" t="s">
        <v>207</v>
      </c>
    </row>
    <row r="2153" spans="1:6">
      <c r="B2153" s="232"/>
      <c r="C2153" s="399"/>
      <c r="D2153" s="410">
        <v>969</v>
      </c>
      <c r="E2153" s="189" t="s">
        <v>2358</v>
      </c>
      <c r="F2153" s="176" t="s">
        <v>207</v>
      </c>
    </row>
    <row r="2154" spans="1:6">
      <c r="B2154" s="232"/>
      <c r="C2154" s="399"/>
      <c r="D2154" s="410"/>
      <c r="E2154" s="190" t="s">
        <v>2359</v>
      </c>
      <c r="F2154" s="176" t="s">
        <v>207</v>
      </c>
    </row>
    <row r="2155" spans="1:6">
      <c r="B2155" s="230"/>
      <c r="C2155" s="395"/>
      <c r="D2155" s="406"/>
      <c r="E2155" s="178"/>
      <c r="F2155" s="176"/>
    </row>
    <row r="2156" spans="1:6">
      <c r="B2156" s="230"/>
      <c r="C2156" s="395"/>
      <c r="D2156" s="406"/>
      <c r="E2156" s="178"/>
      <c r="F2156" s="176"/>
    </row>
    <row r="2157" spans="1:6" ht="17.25" thickBot="1">
      <c r="A2157" s="177" t="s">
        <v>2360</v>
      </c>
      <c r="D2157" s="403"/>
      <c r="E2157" s="178"/>
      <c r="F2157" s="176" t="s">
        <v>207</v>
      </c>
    </row>
    <row r="2158" spans="1:6">
      <c r="B2158" s="229" t="s">
        <v>269</v>
      </c>
      <c r="C2158" s="394"/>
      <c r="D2158" s="404"/>
      <c r="E2158" s="179"/>
      <c r="F2158" s="176"/>
    </row>
    <row r="2159" spans="1:6">
      <c r="B2159" s="223" t="s">
        <v>270</v>
      </c>
      <c r="C2159" s="389">
        <v>97</v>
      </c>
      <c r="D2159" s="405"/>
      <c r="E2159" s="180" t="s">
        <v>2361</v>
      </c>
      <c r="F2159" s="176" t="s">
        <v>207</v>
      </c>
    </row>
    <row r="2160" spans="1:6">
      <c r="B2160" s="224"/>
      <c r="C2160" s="390"/>
      <c r="D2160" s="388">
        <v>971</v>
      </c>
      <c r="E2160" s="181" t="s">
        <v>2362</v>
      </c>
      <c r="F2160" s="176" t="s">
        <v>207</v>
      </c>
    </row>
    <row r="2161" spans="1:6">
      <c r="B2161" s="224"/>
      <c r="C2161" s="390"/>
      <c r="D2161" s="388"/>
      <c r="E2161" s="182" t="s">
        <v>2363</v>
      </c>
      <c r="F2161" s="176" t="s">
        <v>207</v>
      </c>
    </row>
    <row r="2162" spans="1:6">
      <c r="B2162" s="224"/>
      <c r="C2162" s="390"/>
      <c r="D2162" s="388">
        <v>972</v>
      </c>
      <c r="E2162" s="181" t="s">
        <v>2364</v>
      </c>
      <c r="F2162" s="176" t="s">
        <v>207</v>
      </c>
    </row>
    <row r="2163" spans="1:6">
      <c r="B2163" s="224"/>
      <c r="C2163" s="390"/>
      <c r="D2163" s="388"/>
      <c r="E2163" s="182" t="s">
        <v>2365</v>
      </c>
      <c r="F2163" s="176" t="s">
        <v>207</v>
      </c>
    </row>
    <row r="2164" spans="1:6">
      <c r="B2164" s="224"/>
      <c r="C2164" s="390"/>
      <c r="D2164" s="388">
        <v>973</v>
      </c>
      <c r="E2164" s="181" t="s">
        <v>2366</v>
      </c>
      <c r="F2164" s="176" t="s">
        <v>207</v>
      </c>
    </row>
    <row r="2165" spans="1:6">
      <c r="B2165" s="224"/>
      <c r="C2165" s="390"/>
      <c r="D2165" s="388"/>
      <c r="E2165" s="182" t="s">
        <v>2367</v>
      </c>
      <c r="F2165" s="176" t="s">
        <v>207</v>
      </c>
    </row>
    <row r="2166" spans="1:6">
      <c r="B2166" s="223" t="s">
        <v>270</v>
      </c>
      <c r="C2166" s="389">
        <v>98</v>
      </c>
      <c r="D2166" s="405"/>
      <c r="E2166" s="180" t="s">
        <v>2368</v>
      </c>
      <c r="F2166" s="176" t="s">
        <v>207</v>
      </c>
    </row>
    <row r="2167" spans="1:6">
      <c r="B2167" s="224"/>
      <c r="C2167" s="390"/>
      <c r="D2167" s="388">
        <v>981</v>
      </c>
      <c r="E2167" s="181" t="s">
        <v>2369</v>
      </c>
      <c r="F2167" s="176" t="s">
        <v>207</v>
      </c>
    </row>
    <row r="2168" spans="1:6">
      <c r="B2168" s="224"/>
      <c r="C2168" s="390"/>
      <c r="D2168" s="388"/>
      <c r="E2168" s="182" t="s">
        <v>2370</v>
      </c>
      <c r="F2168" s="176" t="s">
        <v>207</v>
      </c>
    </row>
    <row r="2169" spans="1:6">
      <c r="B2169" s="224"/>
      <c r="C2169" s="390"/>
      <c r="D2169" s="388">
        <v>982</v>
      </c>
      <c r="E2169" s="181" t="s">
        <v>2371</v>
      </c>
      <c r="F2169" s="176" t="s">
        <v>207</v>
      </c>
    </row>
    <row r="2170" spans="1:6">
      <c r="B2170" s="224"/>
      <c r="C2170" s="390"/>
      <c r="D2170" s="388"/>
      <c r="E2170" s="182" t="s">
        <v>2372</v>
      </c>
      <c r="F2170" s="176" t="s">
        <v>207</v>
      </c>
    </row>
    <row r="2171" spans="1:6">
      <c r="B2171" s="230"/>
      <c r="C2171" s="395"/>
      <c r="D2171" s="406"/>
      <c r="E2171" s="178"/>
      <c r="F2171" s="176"/>
    </row>
    <row r="2172" spans="1:6">
      <c r="B2172" s="230"/>
      <c r="C2172" s="395"/>
      <c r="D2172" s="406"/>
      <c r="E2172" s="178"/>
      <c r="F2172" s="176"/>
    </row>
    <row r="2173" spans="1:6" ht="17.25" thickBot="1">
      <c r="A2173" s="177" t="s">
        <v>2373</v>
      </c>
      <c r="D2173" s="403"/>
      <c r="E2173" s="178"/>
      <c r="F2173" s="176" t="s">
        <v>207</v>
      </c>
    </row>
    <row r="2174" spans="1:6">
      <c r="B2174" s="229" t="s">
        <v>269</v>
      </c>
      <c r="C2174" s="394"/>
      <c r="D2174" s="404"/>
      <c r="E2174" s="179"/>
      <c r="F2174" s="176"/>
    </row>
    <row r="2175" spans="1:6">
      <c r="B2175" s="223" t="s">
        <v>270</v>
      </c>
      <c r="C2175" s="389">
        <v>99</v>
      </c>
      <c r="D2175" s="405"/>
      <c r="E2175" s="180" t="s">
        <v>2374</v>
      </c>
      <c r="F2175" s="176" t="s">
        <v>207</v>
      </c>
    </row>
    <row r="2176" spans="1:6">
      <c r="B2176" s="224"/>
      <c r="C2176" s="390"/>
      <c r="D2176" s="388">
        <v>999</v>
      </c>
      <c r="E2176" s="181" t="s">
        <v>2374</v>
      </c>
      <c r="F2176" s="176" t="s">
        <v>207</v>
      </c>
    </row>
    <row r="2177" spans="2:6">
      <c r="B2177" s="224"/>
      <c r="C2177" s="390"/>
      <c r="D2177" s="388"/>
      <c r="E2177" s="182" t="s">
        <v>2375</v>
      </c>
      <c r="F2177" s="176" t="s">
        <v>207</v>
      </c>
    </row>
    <row r="2178" spans="2:6"/>
    <row r="2179" spans="2:6"/>
    <row r="2180" spans="2:6"/>
  </sheetData>
  <mergeCells count="1">
    <mergeCell ref="F2:H2"/>
  </mergeCells>
  <phoneticPr fontId="13"/>
  <pageMargins left="0.7" right="0.7" top="0.75" bottom="0.75" header="0.3" footer="0.3"/>
  <pageSetup paperSize="9" scale="61"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0BA2D9-A1EA-4CD4-809E-CABB01833EAE}">
  <sheetPr>
    <tabColor rgb="FFFFFF00"/>
  </sheetPr>
  <dimension ref="A1:AM157"/>
  <sheetViews>
    <sheetView showGridLines="0" view="pageBreakPreview" zoomScaleNormal="85" zoomScaleSheetLayoutView="100" workbookViewId="0"/>
  </sheetViews>
  <sheetFormatPr defaultColWidth="0" defaultRowHeight="18.75" customHeight="1" zeroHeight="1"/>
  <cols>
    <col min="1" max="6" width="4.140625" style="538" customWidth="1"/>
    <col min="7" max="7" width="5.28515625" style="583" customWidth="1"/>
    <col min="8" max="9" width="3.28515625" style="538" customWidth="1"/>
    <col min="10" max="10" width="4.140625" style="538" customWidth="1"/>
    <col min="11" max="12" width="4.42578125" style="538" customWidth="1"/>
    <col min="13" max="16" width="4.140625" style="538" customWidth="1"/>
    <col min="17" max="17" width="5.28515625" style="538" customWidth="1"/>
    <col min="18" max="19" width="3.28515625" style="538" customWidth="1"/>
    <col min="20" max="20" width="4.140625" style="538" customWidth="1"/>
    <col min="21" max="21" width="4.42578125" style="538" customWidth="1"/>
    <col min="22" max="22" width="9.7109375" style="538" customWidth="1"/>
    <col min="23" max="26" width="5.42578125" style="538" customWidth="1"/>
    <col min="27" max="27" width="12.42578125" style="538" customWidth="1"/>
    <col min="28" max="39" width="10.28515625" style="538" customWidth="1"/>
    <col min="40" max="16384" width="10.28515625" style="538" hidden="1"/>
  </cols>
  <sheetData>
    <row r="1" spans="1:26"/>
    <row r="2" spans="1:26" ht="24.75" customHeight="1">
      <c r="A2" s="535"/>
      <c r="B2" s="536" t="s">
        <v>2663</v>
      </c>
      <c r="C2" s="536"/>
      <c r="D2" s="536"/>
      <c r="E2" s="536"/>
      <c r="F2" s="536"/>
      <c r="G2" s="573"/>
      <c r="H2" s="536"/>
      <c r="I2" s="536"/>
      <c r="J2" s="536"/>
      <c r="K2" s="536"/>
      <c r="L2" s="536"/>
      <c r="M2" s="536"/>
      <c r="N2" s="536"/>
      <c r="O2" s="536"/>
      <c r="P2" s="536"/>
      <c r="Q2" s="536"/>
      <c r="R2" s="536"/>
      <c r="S2" s="536"/>
      <c r="T2" s="536"/>
      <c r="U2" s="536"/>
      <c r="V2" s="536"/>
      <c r="W2" s="537"/>
      <c r="X2" s="537"/>
    </row>
    <row r="3" spans="1:26" s="544" customFormat="1" ht="25.5" customHeight="1">
      <c r="A3" s="536"/>
      <c r="B3" s="548" t="s">
        <v>2820</v>
      </c>
      <c r="C3" s="536"/>
      <c r="D3" s="536"/>
      <c r="G3" s="590"/>
      <c r="Q3" s="916"/>
    </row>
    <row r="4" spans="1:26" s="456" customFormat="1" ht="19.5">
      <c r="A4" s="539"/>
      <c r="B4" s="540"/>
      <c r="C4" s="540"/>
      <c r="D4" s="570"/>
      <c r="E4" s="570"/>
      <c r="F4" s="570"/>
      <c r="G4" s="620"/>
      <c r="H4" s="570"/>
      <c r="I4" s="570"/>
      <c r="J4" s="541"/>
      <c r="K4" s="541"/>
      <c r="L4" s="541"/>
      <c r="M4" s="541"/>
      <c r="N4" s="541"/>
      <c r="O4" s="541"/>
      <c r="P4" s="541"/>
      <c r="Q4" s="541"/>
      <c r="R4" s="541"/>
      <c r="S4" s="541"/>
      <c r="T4" s="541"/>
      <c r="U4" s="541"/>
      <c r="V4" s="541"/>
      <c r="W4" s="542"/>
      <c r="X4" s="542"/>
    </row>
    <row r="5" spans="1:26" s="456" customFormat="1" ht="19.5" customHeight="1" thickBot="1">
      <c r="A5" s="543"/>
      <c r="D5" s="1439" t="s">
        <v>2553</v>
      </c>
      <c r="E5" s="1439"/>
      <c r="F5" s="1439"/>
      <c r="G5" s="1439"/>
      <c r="H5" s="1439"/>
      <c r="I5" s="1439"/>
      <c r="K5" s="1440" t="str">
        <f>IF('A-2'!D8="","",'A-2'!D8)</f>
        <v/>
      </c>
      <c r="L5" s="1440"/>
      <c r="M5" s="1440"/>
      <c r="N5" s="1440"/>
      <c r="O5" s="1440"/>
      <c r="P5" s="1440"/>
      <c r="Q5" s="1440"/>
      <c r="R5" s="1440"/>
      <c r="S5" s="1440"/>
      <c r="T5" s="1440"/>
      <c r="U5" s="1440"/>
      <c r="V5" s="1440"/>
      <c r="W5" s="546"/>
      <c r="X5" s="546"/>
    </row>
    <row r="6" spans="1:26" s="456" customFormat="1" ht="19.5" customHeight="1">
      <c r="A6" s="543"/>
      <c r="D6" s="599"/>
      <c r="E6" s="881"/>
      <c r="F6" s="599"/>
      <c r="G6" s="813"/>
      <c r="H6" s="813"/>
      <c r="I6" s="813"/>
      <c r="J6"/>
      <c r="K6"/>
      <c r="L6"/>
      <c r="M6"/>
      <c r="N6" s="882"/>
      <c r="O6" s="882"/>
      <c r="P6" s="882"/>
      <c r="Q6" s="882"/>
      <c r="R6" s="882"/>
      <c r="S6" s="882"/>
      <c r="T6" s="882"/>
      <c r="U6" s="545"/>
      <c r="V6" s="545"/>
      <c r="W6" s="546"/>
      <c r="X6" s="546"/>
    </row>
    <row r="7" spans="1:26" s="456" customFormat="1" ht="20.25" customHeight="1" thickBot="1">
      <c r="A7" s="539"/>
      <c r="D7" s="1441" t="s">
        <v>2728</v>
      </c>
      <c r="E7" s="1441"/>
      <c r="F7" s="1441"/>
      <c r="G7" s="1441"/>
      <c r="H7" s="1441"/>
      <c r="I7" s="1441"/>
      <c r="J7"/>
      <c r="K7" s="1442" t="str">
        <f>IF('A-2'!F10="","",'A-2'!F10)</f>
        <v/>
      </c>
      <c r="L7" s="1442"/>
      <c r="M7"/>
      <c r="N7" s="541"/>
      <c r="O7" s="541"/>
      <c r="P7" s="541"/>
      <c r="Q7" s="541"/>
      <c r="R7" s="541"/>
      <c r="S7" s="541"/>
      <c r="T7" s="541"/>
      <c r="U7" s="541"/>
      <c r="V7" s="541"/>
      <c r="W7" s="542"/>
      <c r="X7" s="542"/>
    </row>
    <row r="8" spans="1:26" s="456" customFormat="1" ht="20.100000000000001" customHeight="1">
      <c r="A8" s="543"/>
      <c r="B8" s="541"/>
      <c r="C8" s="541"/>
      <c r="D8" s="570"/>
      <c r="E8" s="570"/>
      <c r="F8" s="570"/>
      <c r="G8" s="620"/>
      <c r="H8" s="570"/>
      <c r="I8" s="570"/>
      <c r="J8" s="541"/>
      <c r="K8" s="541"/>
      <c r="L8" s="525"/>
      <c r="M8" s="525"/>
      <c r="N8" s="525"/>
      <c r="O8" s="525"/>
      <c r="P8" s="525"/>
      <c r="Q8" s="525"/>
      <c r="R8" s="541"/>
      <c r="S8" s="541"/>
      <c r="T8" s="541"/>
      <c r="U8" s="536"/>
      <c r="V8" s="536"/>
      <c r="W8" s="543"/>
      <c r="X8" s="543"/>
    </row>
    <row r="9" spans="1:26" s="456" customFormat="1" ht="20.25" thickBot="1">
      <c r="D9" s="1439" t="s">
        <v>2682</v>
      </c>
      <c r="E9" s="1439"/>
      <c r="F9" s="1439"/>
      <c r="G9" s="1439"/>
      <c r="H9" s="1439"/>
      <c r="I9" s="1439"/>
      <c r="J9" s="917" t="s">
        <v>2821</v>
      </c>
      <c r="K9" s="1443"/>
      <c r="L9" s="1443"/>
      <c r="M9" s="1443"/>
      <c r="N9" s="1443"/>
      <c r="O9" s="544" t="s">
        <v>2774</v>
      </c>
      <c r="P9" s="544"/>
      <c r="Q9" s="525"/>
      <c r="R9" s="525"/>
      <c r="S9" s="525"/>
      <c r="T9" s="525"/>
      <c r="U9" s="525"/>
      <c r="V9" s="525"/>
      <c r="W9" s="525"/>
    </row>
    <row r="10" spans="1:26" customFormat="1">
      <c r="A10" s="538"/>
      <c r="B10" s="538"/>
      <c r="C10" s="538"/>
      <c r="D10" s="569"/>
      <c r="E10" s="813"/>
      <c r="F10" s="813"/>
      <c r="G10" s="574"/>
      <c r="H10" s="813"/>
      <c r="I10" s="813"/>
      <c r="J10" s="918"/>
      <c r="K10" s="566"/>
      <c r="L10" s="567"/>
      <c r="M10" s="567"/>
      <c r="N10" s="567"/>
    </row>
    <row r="11" spans="1:26" s="456" customFormat="1" ht="20.25" thickBot="1">
      <c r="D11" s="1439" t="s">
        <v>2683</v>
      </c>
      <c r="E11" s="1439"/>
      <c r="F11" s="1439"/>
      <c r="G11" s="1439"/>
      <c r="H11" s="1439"/>
      <c r="I11" s="1439"/>
      <c r="J11" s="917" t="s">
        <v>2822</v>
      </c>
      <c r="K11" s="1443"/>
      <c r="L11" s="1443"/>
      <c r="M11" s="1443"/>
      <c r="N11" s="1443"/>
      <c r="O11" s="544" t="s">
        <v>2773</v>
      </c>
      <c r="P11" s="544"/>
      <c r="Q11" s="525"/>
      <c r="R11" s="525"/>
      <c r="S11" s="525"/>
      <c r="T11" s="525"/>
      <c r="U11" s="525"/>
      <c r="V11" s="525"/>
      <c r="W11" s="525"/>
    </row>
    <row r="12" spans="1:26" s="456" customFormat="1" ht="19.5">
      <c r="A12" s="543"/>
      <c r="B12" s="536"/>
      <c r="C12" s="536"/>
      <c r="D12" s="570"/>
      <c r="E12" s="816"/>
      <c r="F12" s="816"/>
      <c r="G12" s="575"/>
      <c r="H12" s="816"/>
      <c r="I12" s="816"/>
      <c r="J12" s="556"/>
      <c r="K12" s="568"/>
      <c r="L12" s="568"/>
      <c r="M12" s="568"/>
      <c r="N12" s="568"/>
      <c r="O12" s="544"/>
      <c r="P12" s="544"/>
      <c r="Q12" s="544"/>
      <c r="R12" s="544"/>
      <c r="S12" s="544"/>
      <c r="T12" s="544"/>
      <c r="U12" s="544"/>
      <c r="V12" s="544"/>
      <c r="W12" s="544"/>
    </row>
    <row r="13" spans="1:26" s="456" customFormat="1" ht="39.75" customHeight="1" thickBot="1">
      <c r="A13" s="543"/>
      <c r="B13" s="536"/>
      <c r="C13" s="560"/>
      <c r="D13" s="1434" t="s">
        <v>2684</v>
      </c>
      <c r="E13" s="1434"/>
      <c r="F13" s="1434"/>
      <c r="G13" s="1434"/>
      <c r="H13" s="1434"/>
      <c r="I13" s="1434"/>
      <c r="J13" s="917" t="s">
        <v>2823</v>
      </c>
      <c r="K13" s="1435"/>
      <c r="L13" s="1435"/>
      <c r="M13" s="1435"/>
      <c r="N13" s="1435"/>
      <c r="O13" s="547" t="s">
        <v>2498</v>
      </c>
      <c r="P13" s="544"/>
      <c r="Q13" s="544"/>
      <c r="R13" s="544"/>
      <c r="S13" s="544"/>
      <c r="T13" s="544"/>
      <c r="U13" s="544"/>
      <c r="V13" s="544"/>
      <c r="W13" s="544"/>
      <c r="X13" s="451"/>
      <c r="Y13" s="451"/>
      <c r="Z13" s="451"/>
    </row>
    <row r="14" spans="1:26" s="456" customFormat="1" ht="19.5">
      <c r="A14" s="543"/>
      <c r="B14" s="536"/>
      <c r="C14" s="560"/>
      <c r="D14" s="560"/>
      <c r="E14" s="560"/>
      <c r="F14" s="560"/>
      <c r="G14" s="576"/>
      <c r="H14" s="560"/>
      <c r="I14" s="560"/>
      <c r="J14" s="560"/>
      <c r="K14" s="560"/>
      <c r="L14" s="560"/>
      <c r="M14" s="560"/>
      <c r="N14"/>
      <c r="O14"/>
      <c r="P14"/>
      <c r="Q14"/>
      <c r="R14"/>
      <c r="S14"/>
      <c r="T14"/>
      <c r="U14"/>
      <c r="V14"/>
      <c r="W14" s="544"/>
      <c r="X14" s="883"/>
      <c r="Y14" s="883"/>
      <c r="Z14" s="883"/>
    </row>
    <row r="15" spans="1:26" s="456" customFormat="1" ht="19.5">
      <c r="D15" s="1436" t="s">
        <v>2824</v>
      </c>
      <c r="E15" s="1437"/>
      <c r="F15" s="1437"/>
      <c r="G15" s="1437"/>
      <c r="H15" s="1437"/>
      <c r="I15" s="1437"/>
      <c r="J15" s="881"/>
      <c r="K15" s="1438"/>
      <c r="L15" s="1438"/>
      <c r="M15" s="1438"/>
      <c r="N15" s="1438"/>
      <c r="O15" s="1438"/>
      <c r="P15" s="1438"/>
      <c r="Q15" s="1438"/>
      <c r="R15" s="1438"/>
      <c r="S15" s="1438"/>
      <c r="T15" s="1438"/>
      <c r="U15" s="525"/>
      <c r="V15" s="525"/>
      <c r="W15" s="525"/>
    </row>
    <row r="16" spans="1:26" s="456" customFormat="1" ht="18.75" customHeight="1">
      <c r="A16" s="543"/>
      <c r="B16" s="536"/>
      <c r="C16" s="560"/>
      <c r="D16" s="560"/>
      <c r="E16" s="560"/>
      <c r="F16" s="560"/>
      <c r="G16" s="576"/>
      <c r="H16" s="560"/>
      <c r="I16" s="560"/>
      <c r="J16" s="560"/>
      <c r="K16" s="1438"/>
      <c r="L16" s="1438"/>
      <c r="M16" s="1438"/>
      <c r="N16" s="1438"/>
      <c r="O16" s="1438"/>
      <c r="P16" s="1438"/>
      <c r="Q16" s="1438"/>
      <c r="R16" s="1438"/>
      <c r="S16" s="1438"/>
      <c r="T16" s="1438"/>
      <c r="U16"/>
      <c r="V16"/>
      <c r="W16" s="544"/>
      <c r="X16" s="883"/>
      <c r="Y16" s="883"/>
      <c r="Z16" s="883"/>
    </row>
    <row r="17" spans="1:26" s="456" customFormat="1" ht="19.5">
      <c r="A17" s="543"/>
      <c r="B17" s="536"/>
      <c r="C17" s="560"/>
      <c r="D17" s="560"/>
      <c r="E17" s="560"/>
      <c r="F17" s="560"/>
      <c r="G17" s="576"/>
      <c r="H17" s="560"/>
      <c r="I17" s="560"/>
      <c r="J17" s="560"/>
      <c r="K17" s="884"/>
      <c r="L17" s="884"/>
      <c r="M17" s="884"/>
      <c r="N17" s="571"/>
      <c r="O17" s="571"/>
      <c r="P17" s="571"/>
      <c r="Q17" s="571"/>
      <c r="R17" s="571"/>
      <c r="S17" s="571"/>
      <c r="T17" s="571"/>
      <c r="U17"/>
      <c r="V17"/>
      <c r="W17" s="544"/>
      <c r="X17" s="883"/>
      <c r="Y17" s="883"/>
      <c r="Z17" s="883"/>
    </row>
    <row r="18" spans="1:26" s="456" customFormat="1" ht="19.5">
      <c r="D18" s="1436" t="s">
        <v>2825</v>
      </c>
      <c r="E18" s="1437"/>
      <c r="F18" s="1437"/>
      <c r="G18" s="1437"/>
      <c r="H18" s="1437"/>
      <c r="I18" s="1437"/>
      <c r="J18" s="881"/>
      <c r="K18" s="1438"/>
      <c r="L18" s="1438"/>
      <c r="M18" s="1438"/>
      <c r="N18" s="1438"/>
      <c r="O18" s="1438"/>
      <c r="P18" s="1438"/>
      <c r="Q18" s="1438"/>
      <c r="R18" s="1438"/>
      <c r="S18" s="1438"/>
      <c r="T18" s="1438"/>
      <c r="U18" s="525"/>
      <c r="V18" s="525"/>
      <c r="W18" s="525"/>
    </row>
    <row r="19" spans="1:26" s="456" customFormat="1" ht="18.75" customHeight="1">
      <c r="A19" s="543"/>
      <c r="B19" s="536"/>
      <c r="C19" s="560"/>
      <c r="D19" s="560"/>
      <c r="E19" s="560"/>
      <c r="F19" s="560"/>
      <c r="G19" s="576"/>
      <c r="H19" s="560"/>
      <c r="I19" s="560"/>
      <c r="J19" s="560"/>
      <c r="K19" s="1438"/>
      <c r="L19" s="1438"/>
      <c r="M19" s="1438"/>
      <c r="N19" s="1438"/>
      <c r="O19" s="1438"/>
      <c r="P19" s="1438"/>
      <c r="Q19" s="1438"/>
      <c r="R19" s="1438"/>
      <c r="S19" s="1438"/>
      <c r="T19" s="1438"/>
      <c r="U19"/>
      <c r="V19"/>
      <c r="W19" s="544"/>
      <c r="X19" s="883"/>
      <c r="Y19" s="883"/>
      <c r="Z19" s="883"/>
    </row>
    <row r="20" spans="1:26" s="456" customFormat="1" ht="19.5">
      <c r="A20" s="543"/>
      <c r="B20" s="536"/>
      <c r="C20" s="560"/>
      <c r="D20" s="560"/>
      <c r="E20" s="560"/>
      <c r="F20" s="560"/>
      <c r="G20" s="576"/>
      <c r="H20" s="560"/>
      <c r="I20" s="560"/>
      <c r="J20" s="560"/>
      <c r="K20" s="884"/>
      <c r="L20" s="884"/>
      <c r="M20" s="884"/>
      <c r="N20" s="571"/>
      <c r="O20" s="571"/>
      <c r="P20" s="571"/>
      <c r="Q20" s="571"/>
      <c r="R20" s="571"/>
      <c r="S20" s="571"/>
      <c r="T20" s="571"/>
      <c r="U20"/>
      <c r="V20"/>
      <c r="W20" s="544"/>
      <c r="X20" s="883"/>
      <c r="Y20" s="883"/>
      <c r="Z20" s="883"/>
    </row>
    <row r="21" spans="1:26" s="456" customFormat="1" ht="82.5" customHeight="1">
      <c r="D21" s="1453" t="s">
        <v>2826</v>
      </c>
      <c r="E21" s="1454"/>
      <c r="F21" s="1454"/>
      <c r="G21" s="1454"/>
      <c r="H21" s="1454"/>
      <c r="I21" s="1454"/>
      <c r="J21" s="881"/>
      <c r="K21" s="1438"/>
      <c r="L21" s="1438"/>
      <c r="M21" s="1438"/>
      <c r="N21" s="1438"/>
      <c r="O21" s="1438"/>
      <c r="P21" s="1438"/>
      <c r="Q21" s="1438"/>
      <c r="R21" s="1438"/>
      <c r="S21" s="1438"/>
      <c r="T21" s="1438"/>
      <c r="U21" s="525"/>
      <c r="V21" s="525"/>
      <c r="W21" s="525"/>
    </row>
    <row r="22" spans="1:26" s="456" customFormat="1" ht="82.5" customHeight="1">
      <c r="A22" s="543"/>
      <c r="B22" s="536"/>
      <c r="C22" s="560"/>
      <c r="D22" s="560"/>
      <c r="E22" s="560"/>
      <c r="F22" s="560"/>
      <c r="G22" s="576"/>
      <c r="H22" s="560"/>
      <c r="I22" s="560"/>
      <c r="J22" s="560"/>
      <c r="K22" s="1438"/>
      <c r="L22" s="1438"/>
      <c r="M22" s="1438"/>
      <c r="N22" s="1438"/>
      <c r="O22" s="1438"/>
      <c r="P22" s="1438"/>
      <c r="Q22" s="1438"/>
      <c r="R22" s="1438"/>
      <c r="S22" s="1438"/>
      <c r="T22" s="1438"/>
      <c r="U22"/>
      <c r="V22"/>
      <c r="W22" s="544"/>
      <c r="X22" s="883"/>
      <c r="Y22" s="883"/>
      <c r="Z22" s="883"/>
    </row>
    <row r="23" spans="1:26" s="456" customFormat="1" ht="19.5">
      <c r="A23" s="543"/>
      <c r="B23" s="543"/>
      <c r="C23"/>
      <c r="D23"/>
      <c r="E23"/>
      <c r="F23"/>
      <c r="G23" s="577"/>
      <c r="H23"/>
      <c r="I23"/>
      <c r="J23"/>
      <c r="K23"/>
      <c r="L23"/>
      <c r="M23"/>
      <c r="N23"/>
      <c r="O23"/>
      <c r="P23"/>
      <c r="Q23"/>
      <c r="R23"/>
      <c r="S23"/>
      <c r="T23"/>
      <c r="U23"/>
      <c r="V23"/>
      <c r="W23"/>
      <c r="X23"/>
      <c r="Y23"/>
    </row>
    <row r="24" spans="1:26" s="544" customFormat="1" ht="25.5" customHeight="1" thickBot="1">
      <c r="A24" s="536"/>
      <c r="B24" s="548" t="s">
        <v>2853</v>
      </c>
      <c r="C24" s="536"/>
      <c r="D24" s="536"/>
      <c r="G24" s="590"/>
    </row>
    <row r="25" spans="1:26" s="456" customFormat="1" ht="20.100000000000001" customHeight="1">
      <c r="C25" s="1448" t="s">
        <v>2759</v>
      </c>
      <c r="D25" s="1449"/>
      <c r="E25" s="1449"/>
      <c r="F25" s="1449"/>
      <c r="G25" s="1449"/>
      <c r="H25" s="1449"/>
      <c r="I25" s="1450"/>
      <c r="J25" s="587">
        <v>12</v>
      </c>
      <c r="K25" s="1451" t="s">
        <v>57</v>
      </c>
      <c r="L25" s="1452"/>
      <c r="M25" s="1448" t="s">
        <v>2760</v>
      </c>
      <c r="N25" s="1449"/>
      <c r="O25" s="1449"/>
      <c r="P25" s="1449"/>
      <c r="Q25" s="1449"/>
      <c r="R25" s="1449"/>
      <c r="S25" s="1450"/>
      <c r="T25" s="587">
        <v>12</v>
      </c>
      <c r="U25" s="1451" t="s">
        <v>57</v>
      </c>
      <c r="V25" s="1452"/>
      <c r="X25" s="885"/>
      <c r="Y25" s="551"/>
    </row>
    <row r="26" spans="1:26" s="552" customFormat="1" ht="54" customHeight="1">
      <c r="C26" s="1461" t="s">
        <v>2687</v>
      </c>
      <c r="D26" s="1445"/>
      <c r="E26" s="1444" t="s">
        <v>58</v>
      </c>
      <c r="F26" s="1444"/>
      <c r="G26" s="586" t="s">
        <v>2685</v>
      </c>
      <c r="H26" s="1445" t="s">
        <v>59</v>
      </c>
      <c r="I26" s="1445"/>
      <c r="J26" s="572" t="s">
        <v>2686</v>
      </c>
      <c r="K26" s="1445" t="s">
        <v>60</v>
      </c>
      <c r="L26" s="1446"/>
      <c r="M26" s="1447" t="s">
        <v>2687</v>
      </c>
      <c r="N26" s="1445"/>
      <c r="O26" s="1444" t="s">
        <v>58</v>
      </c>
      <c r="P26" s="1444"/>
      <c r="Q26" s="820" t="s">
        <v>2685</v>
      </c>
      <c r="R26" s="1445" t="s">
        <v>59</v>
      </c>
      <c r="S26" s="1445"/>
      <c r="T26" s="572" t="s">
        <v>2686</v>
      </c>
      <c r="U26" s="1445" t="s">
        <v>60</v>
      </c>
      <c r="V26" s="1446"/>
      <c r="W26" s="886"/>
      <c r="X26" s="886"/>
    </row>
    <row r="27" spans="1:26" s="456" customFormat="1" ht="36.75" customHeight="1">
      <c r="C27" s="1458"/>
      <c r="D27" s="1459"/>
      <c r="E27" s="1459"/>
      <c r="F27" s="1459"/>
      <c r="G27" s="584"/>
      <c r="H27" s="1455"/>
      <c r="I27" s="1455"/>
      <c r="J27" s="585"/>
      <c r="K27" s="1456">
        <f t="shared" ref="K27:K41" si="0">(G27*H27*J27)/1000</f>
        <v>0</v>
      </c>
      <c r="L27" s="1457"/>
      <c r="M27" s="1460"/>
      <c r="N27" s="1459"/>
      <c r="O27" s="1459"/>
      <c r="P27" s="1459"/>
      <c r="Q27" s="584"/>
      <c r="R27" s="1455"/>
      <c r="S27" s="1455"/>
      <c r="T27" s="585"/>
      <c r="U27" s="1456">
        <f t="shared" ref="U27:U41" si="1">(Q27*R27*T27)/1000</f>
        <v>0</v>
      </c>
      <c r="V27" s="1457"/>
      <c r="W27" s="553"/>
      <c r="X27" s="553"/>
    </row>
    <row r="28" spans="1:26" s="456" customFormat="1" ht="36.75" customHeight="1">
      <c r="C28" s="1458"/>
      <c r="D28" s="1459"/>
      <c r="E28" s="1459"/>
      <c r="F28" s="1459"/>
      <c r="G28" s="584"/>
      <c r="H28" s="1455"/>
      <c r="I28" s="1455"/>
      <c r="J28" s="585"/>
      <c r="K28" s="1456">
        <f t="shared" si="0"/>
        <v>0</v>
      </c>
      <c r="L28" s="1457"/>
      <c r="M28" s="1460"/>
      <c r="N28" s="1459"/>
      <c r="O28" s="1459"/>
      <c r="P28" s="1459"/>
      <c r="Q28" s="584"/>
      <c r="R28" s="1455"/>
      <c r="S28" s="1455"/>
      <c r="T28" s="585"/>
      <c r="U28" s="1456">
        <f t="shared" si="1"/>
        <v>0</v>
      </c>
      <c r="V28" s="1457"/>
      <c r="W28" s="553"/>
      <c r="X28" s="553"/>
    </row>
    <row r="29" spans="1:26" s="456" customFormat="1" ht="36.75" customHeight="1">
      <c r="C29" s="1458"/>
      <c r="D29" s="1459"/>
      <c r="E29" s="1459"/>
      <c r="F29" s="1459"/>
      <c r="G29" s="584"/>
      <c r="H29" s="1455"/>
      <c r="I29" s="1455"/>
      <c r="J29" s="585"/>
      <c r="K29" s="1456">
        <f t="shared" si="0"/>
        <v>0</v>
      </c>
      <c r="L29" s="1457"/>
      <c r="M29" s="1460"/>
      <c r="N29" s="1459"/>
      <c r="O29" s="1459"/>
      <c r="P29" s="1459"/>
      <c r="Q29" s="584"/>
      <c r="R29" s="1455"/>
      <c r="S29" s="1455"/>
      <c r="T29" s="585"/>
      <c r="U29" s="1456">
        <f t="shared" si="1"/>
        <v>0</v>
      </c>
      <c r="V29" s="1457"/>
      <c r="W29" s="553"/>
      <c r="X29" s="553"/>
    </row>
    <row r="30" spans="1:26" s="456" customFormat="1" ht="36.75" customHeight="1">
      <c r="C30" s="1458"/>
      <c r="D30" s="1459"/>
      <c r="E30" s="1459"/>
      <c r="F30" s="1459"/>
      <c r="G30" s="584"/>
      <c r="H30" s="1455"/>
      <c r="I30" s="1455"/>
      <c r="J30" s="585"/>
      <c r="K30" s="1456">
        <f t="shared" si="0"/>
        <v>0</v>
      </c>
      <c r="L30" s="1457"/>
      <c r="M30" s="1460"/>
      <c r="N30" s="1459"/>
      <c r="O30" s="1459"/>
      <c r="P30" s="1459"/>
      <c r="Q30" s="584"/>
      <c r="R30" s="1455"/>
      <c r="S30" s="1455"/>
      <c r="T30" s="585"/>
      <c r="U30" s="1456">
        <f t="shared" si="1"/>
        <v>0</v>
      </c>
      <c r="V30" s="1457"/>
      <c r="W30" s="553"/>
      <c r="X30" s="553"/>
    </row>
    <row r="31" spans="1:26" s="456" customFormat="1" ht="36.75" customHeight="1">
      <c r="C31" s="1458"/>
      <c r="D31" s="1459"/>
      <c r="E31" s="1459"/>
      <c r="F31" s="1459"/>
      <c r="G31" s="584"/>
      <c r="H31" s="1455"/>
      <c r="I31" s="1455"/>
      <c r="J31" s="585"/>
      <c r="K31" s="1456">
        <f t="shared" si="0"/>
        <v>0</v>
      </c>
      <c r="L31" s="1457"/>
      <c r="M31" s="1460"/>
      <c r="N31" s="1459"/>
      <c r="O31" s="1459"/>
      <c r="P31" s="1459"/>
      <c r="Q31" s="584"/>
      <c r="R31" s="1455"/>
      <c r="S31" s="1455"/>
      <c r="T31" s="585"/>
      <c r="U31" s="1456">
        <f t="shared" si="1"/>
        <v>0</v>
      </c>
      <c r="V31" s="1457"/>
      <c r="W31" s="553"/>
      <c r="X31" s="553"/>
    </row>
    <row r="32" spans="1:26" s="456" customFormat="1" ht="36.75" customHeight="1">
      <c r="C32" s="1458"/>
      <c r="D32" s="1459"/>
      <c r="E32" s="1459"/>
      <c r="F32" s="1459"/>
      <c r="G32" s="584"/>
      <c r="H32" s="1455"/>
      <c r="I32" s="1455"/>
      <c r="J32" s="585"/>
      <c r="K32" s="1456">
        <f t="shared" si="0"/>
        <v>0</v>
      </c>
      <c r="L32" s="1457"/>
      <c r="M32" s="1460"/>
      <c r="N32" s="1459"/>
      <c r="O32" s="1459"/>
      <c r="P32" s="1459"/>
      <c r="Q32" s="584"/>
      <c r="R32" s="1455"/>
      <c r="S32" s="1455"/>
      <c r="T32" s="585"/>
      <c r="U32" s="1456">
        <f t="shared" si="1"/>
        <v>0</v>
      </c>
      <c r="V32" s="1457"/>
      <c r="W32" s="553"/>
      <c r="X32" s="553"/>
    </row>
    <row r="33" spans="1:24" s="456" customFormat="1" ht="36.75" customHeight="1">
      <c r="C33" s="1458"/>
      <c r="D33" s="1459"/>
      <c r="E33" s="1459"/>
      <c r="F33" s="1459"/>
      <c r="G33" s="584"/>
      <c r="H33" s="1455"/>
      <c r="I33" s="1455"/>
      <c r="J33" s="585"/>
      <c r="K33" s="1456">
        <f t="shared" si="0"/>
        <v>0</v>
      </c>
      <c r="L33" s="1457"/>
      <c r="M33" s="1460"/>
      <c r="N33" s="1459"/>
      <c r="O33" s="1459"/>
      <c r="P33" s="1459"/>
      <c r="Q33" s="584"/>
      <c r="R33" s="1455"/>
      <c r="S33" s="1455"/>
      <c r="T33" s="585"/>
      <c r="U33" s="1456">
        <f t="shared" si="1"/>
        <v>0</v>
      </c>
      <c r="V33" s="1457"/>
      <c r="W33" s="553"/>
      <c r="X33" s="553"/>
    </row>
    <row r="34" spans="1:24" s="456" customFormat="1" ht="36.75" customHeight="1">
      <c r="C34" s="1458"/>
      <c r="D34" s="1459"/>
      <c r="E34" s="1459"/>
      <c r="F34" s="1459"/>
      <c r="G34" s="584"/>
      <c r="H34" s="1455"/>
      <c r="I34" s="1455"/>
      <c r="J34" s="585"/>
      <c r="K34" s="1456">
        <f t="shared" si="0"/>
        <v>0</v>
      </c>
      <c r="L34" s="1457"/>
      <c r="M34" s="1460"/>
      <c r="N34" s="1459"/>
      <c r="O34" s="1459"/>
      <c r="P34" s="1459"/>
      <c r="Q34" s="584"/>
      <c r="R34" s="1455"/>
      <c r="S34" s="1455"/>
      <c r="T34" s="585"/>
      <c r="U34" s="1456">
        <f t="shared" si="1"/>
        <v>0</v>
      </c>
      <c r="V34" s="1457"/>
      <c r="W34" s="553"/>
      <c r="X34" s="553"/>
    </row>
    <row r="35" spans="1:24" s="456" customFormat="1" ht="36.75" customHeight="1">
      <c r="C35" s="1458"/>
      <c r="D35" s="1459"/>
      <c r="E35" s="1459"/>
      <c r="F35" s="1459"/>
      <c r="G35" s="584"/>
      <c r="H35" s="1455"/>
      <c r="I35" s="1455"/>
      <c r="J35" s="585"/>
      <c r="K35" s="1456">
        <f t="shared" si="0"/>
        <v>0</v>
      </c>
      <c r="L35" s="1457"/>
      <c r="M35" s="1460"/>
      <c r="N35" s="1459"/>
      <c r="O35" s="1459"/>
      <c r="P35" s="1459"/>
      <c r="Q35" s="584"/>
      <c r="R35" s="1455"/>
      <c r="S35" s="1455"/>
      <c r="T35" s="585"/>
      <c r="U35" s="1456">
        <f t="shared" si="1"/>
        <v>0</v>
      </c>
      <c r="V35" s="1457"/>
      <c r="W35" s="553"/>
      <c r="X35" s="553"/>
    </row>
    <row r="36" spans="1:24" s="456" customFormat="1" ht="36.75" customHeight="1">
      <c r="C36" s="1458"/>
      <c r="D36" s="1459"/>
      <c r="E36" s="1459"/>
      <c r="F36" s="1459"/>
      <c r="G36" s="584"/>
      <c r="H36" s="1455"/>
      <c r="I36" s="1455"/>
      <c r="J36" s="585"/>
      <c r="K36" s="1456">
        <f t="shared" si="0"/>
        <v>0</v>
      </c>
      <c r="L36" s="1457"/>
      <c r="M36" s="1460"/>
      <c r="N36" s="1459"/>
      <c r="O36" s="1459"/>
      <c r="P36" s="1459"/>
      <c r="Q36" s="584"/>
      <c r="R36" s="1455"/>
      <c r="S36" s="1455"/>
      <c r="T36" s="585"/>
      <c r="U36" s="1456">
        <f t="shared" si="1"/>
        <v>0</v>
      </c>
      <c r="V36" s="1457"/>
      <c r="W36" s="553"/>
      <c r="X36" s="553"/>
    </row>
    <row r="37" spans="1:24" s="456" customFormat="1" ht="36.75" customHeight="1">
      <c r="C37" s="1458"/>
      <c r="D37" s="1459"/>
      <c r="E37" s="1459"/>
      <c r="F37" s="1459"/>
      <c r="G37" s="584"/>
      <c r="H37" s="1455"/>
      <c r="I37" s="1455"/>
      <c r="J37" s="585"/>
      <c r="K37" s="1456">
        <f t="shared" si="0"/>
        <v>0</v>
      </c>
      <c r="L37" s="1457"/>
      <c r="M37" s="1460"/>
      <c r="N37" s="1459"/>
      <c r="O37" s="1459"/>
      <c r="P37" s="1459"/>
      <c r="Q37" s="584"/>
      <c r="R37" s="1455"/>
      <c r="S37" s="1455"/>
      <c r="T37" s="585"/>
      <c r="U37" s="1456">
        <f t="shared" si="1"/>
        <v>0</v>
      </c>
      <c r="V37" s="1457"/>
      <c r="W37" s="553"/>
      <c r="X37" s="553"/>
    </row>
    <row r="38" spans="1:24" s="456" customFormat="1" ht="36.75" customHeight="1">
      <c r="C38" s="1458"/>
      <c r="D38" s="1459"/>
      <c r="E38" s="1459"/>
      <c r="F38" s="1459"/>
      <c r="G38" s="584"/>
      <c r="H38" s="1455"/>
      <c r="I38" s="1455"/>
      <c r="J38" s="585"/>
      <c r="K38" s="1456">
        <f t="shared" si="0"/>
        <v>0</v>
      </c>
      <c r="L38" s="1457"/>
      <c r="M38" s="1460"/>
      <c r="N38" s="1459"/>
      <c r="O38" s="1459"/>
      <c r="P38" s="1459"/>
      <c r="Q38" s="584"/>
      <c r="R38" s="1455"/>
      <c r="S38" s="1455"/>
      <c r="T38" s="585"/>
      <c r="U38" s="1456">
        <f t="shared" si="1"/>
        <v>0</v>
      </c>
      <c r="V38" s="1457"/>
      <c r="W38" s="553"/>
      <c r="X38" s="553"/>
    </row>
    <row r="39" spans="1:24" s="456" customFormat="1" ht="36.75" customHeight="1">
      <c r="C39" s="1458"/>
      <c r="D39" s="1459"/>
      <c r="E39" s="1459"/>
      <c r="F39" s="1459"/>
      <c r="G39" s="584"/>
      <c r="H39" s="1455"/>
      <c r="I39" s="1455"/>
      <c r="J39" s="585"/>
      <c r="K39" s="1456">
        <f t="shared" si="0"/>
        <v>0</v>
      </c>
      <c r="L39" s="1457"/>
      <c r="M39" s="1460"/>
      <c r="N39" s="1459"/>
      <c r="O39" s="1459"/>
      <c r="P39" s="1459"/>
      <c r="Q39" s="584"/>
      <c r="R39" s="1455"/>
      <c r="S39" s="1455"/>
      <c r="T39" s="585"/>
      <c r="U39" s="1456">
        <f t="shared" si="1"/>
        <v>0</v>
      </c>
      <c r="V39" s="1457"/>
      <c r="W39" s="553"/>
      <c r="X39" s="553"/>
    </row>
    <row r="40" spans="1:24" s="456" customFormat="1" ht="36.75" customHeight="1">
      <c r="C40" s="1458"/>
      <c r="D40" s="1459"/>
      <c r="E40" s="1459"/>
      <c r="F40" s="1459"/>
      <c r="G40" s="584"/>
      <c r="H40" s="1455"/>
      <c r="I40" s="1455"/>
      <c r="J40" s="585"/>
      <c r="K40" s="1456">
        <f t="shared" si="0"/>
        <v>0</v>
      </c>
      <c r="L40" s="1457"/>
      <c r="M40" s="1460"/>
      <c r="N40" s="1459"/>
      <c r="O40" s="1459"/>
      <c r="P40" s="1459"/>
      <c r="Q40" s="584"/>
      <c r="R40" s="1455"/>
      <c r="S40" s="1455"/>
      <c r="T40" s="585"/>
      <c r="U40" s="1456">
        <f t="shared" si="1"/>
        <v>0</v>
      </c>
      <c r="V40" s="1457"/>
      <c r="W40" s="553"/>
      <c r="X40" s="553"/>
    </row>
    <row r="41" spans="1:24" s="456" customFormat="1" ht="36.75" customHeight="1" thickBot="1">
      <c r="C41" s="1471"/>
      <c r="D41" s="1472"/>
      <c r="E41" s="1472"/>
      <c r="F41" s="1472"/>
      <c r="G41" s="588"/>
      <c r="H41" s="1465"/>
      <c r="I41" s="1465"/>
      <c r="J41" s="589"/>
      <c r="K41" s="1466">
        <f t="shared" si="0"/>
        <v>0</v>
      </c>
      <c r="L41" s="1467"/>
      <c r="M41" s="1473"/>
      <c r="N41" s="1472"/>
      <c r="O41" s="1472"/>
      <c r="P41" s="1472"/>
      <c r="Q41" s="588"/>
      <c r="R41" s="1465"/>
      <c r="S41" s="1465"/>
      <c r="T41" s="589"/>
      <c r="U41" s="1466">
        <f t="shared" si="1"/>
        <v>0</v>
      </c>
      <c r="V41" s="1467"/>
      <c r="W41" s="553"/>
      <c r="X41" s="553"/>
    </row>
    <row r="42" spans="1:24" s="550" customFormat="1" ht="20.100000000000001" customHeight="1" thickBot="1">
      <c r="C42" s="547" t="s">
        <v>61</v>
      </c>
      <c r="D42" s="547"/>
      <c r="E42" s="547"/>
      <c r="F42" s="547"/>
      <c r="G42" s="579"/>
      <c r="H42" s="547"/>
      <c r="I42" s="547"/>
      <c r="J42" s="916" t="s">
        <v>2827</v>
      </c>
      <c r="K42" s="1468">
        <f>SUM(K27:L41)</f>
        <v>0</v>
      </c>
      <c r="L42" s="1469"/>
      <c r="M42" s="887"/>
      <c r="N42" s="547"/>
      <c r="O42" s="547"/>
      <c r="P42" s="547"/>
      <c r="Q42" s="547"/>
      <c r="R42" s="547"/>
      <c r="S42" s="559"/>
      <c r="T42" s="916" t="s">
        <v>2828</v>
      </c>
      <c r="U42" s="1468">
        <f>SUM(U27:V41)</f>
        <v>0</v>
      </c>
      <c r="V42" s="1469"/>
      <c r="W42" s="888"/>
      <c r="X42" s="888"/>
    </row>
    <row r="43" spans="1:24" s="550" customFormat="1" ht="20.100000000000001" customHeight="1" thickBot="1">
      <c r="F43" s="559" t="s">
        <v>2564</v>
      </c>
      <c r="G43" s="1470">
        <f>(G27*H27+G28*H28+G29*H29+G30*H30+G31*H31+G32*H32+G33*H33+G34*H34+G35*H35+G36*H36+G37*H37+G38*H38+G39*H39+G40*H40+G41*H41)/1000</f>
        <v>0</v>
      </c>
      <c r="H43" s="1470"/>
      <c r="I43" s="1470"/>
      <c r="J43" s="1470"/>
      <c r="K43" s="889"/>
      <c r="L43" s="888"/>
      <c r="M43" s="888"/>
      <c r="P43" s="559" t="s">
        <v>2563</v>
      </c>
      <c r="Q43" s="1470">
        <f>(Q27*R27+Q28*R28+Q29*R29+Q30*R30+Q31*R31+Q32*R32+Q33*R33+Q34*R34+Q35*R35+Q36*R36+Q37*R37+Q38*R38+Q39*R39+Q40*R40+Q41*R41)/1000</f>
        <v>0</v>
      </c>
      <c r="R43" s="1470"/>
      <c r="S43" s="1470"/>
      <c r="T43" s="1470"/>
      <c r="U43" s="888"/>
      <c r="V43" s="888"/>
      <c r="W43" s="888"/>
      <c r="X43" s="888"/>
    </row>
    <row r="44" spans="1:24" s="550" customFormat="1" ht="20.100000000000001" customHeight="1">
      <c r="E44" s="559"/>
      <c r="F44" s="559"/>
      <c r="G44" s="580"/>
      <c r="H44"/>
      <c r="I44"/>
      <c r="J44"/>
      <c r="K44"/>
      <c r="L44"/>
      <c r="M44"/>
      <c r="N44"/>
      <c r="O44"/>
      <c r="P44"/>
      <c r="Q44"/>
      <c r="R44"/>
      <c r="S44"/>
      <c r="T44" s="889"/>
      <c r="U44" s="888"/>
      <c r="V44" s="888"/>
      <c r="W44" s="888"/>
      <c r="X44" s="888"/>
    </row>
    <row r="45" spans="1:24" s="550" customFormat="1" ht="13.5" customHeight="1">
      <c r="A45" s="547"/>
      <c r="B45" s="525"/>
      <c r="C45" s="525"/>
      <c r="D45" s="525"/>
      <c r="E45" s="525"/>
      <c r="F45" s="525"/>
      <c r="G45" s="525"/>
      <c r="H45" s="525"/>
      <c r="I45" s="525"/>
      <c r="J45" s="525"/>
      <c r="K45" s="525"/>
      <c r="L45" s="525"/>
      <c r="M45" s="525"/>
      <c r="N45" s="525"/>
      <c r="O45" s="525"/>
      <c r="P45" s="525"/>
      <c r="Q45" s="525"/>
      <c r="R45" s="525"/>
      <c r="S45" s="525"/>
      <c r="T45" s="525"/>
      <c r="U45" s="525"/>
      <c r="V45" s="525"/>
      <c r="W45"/>
    </row>
    <row r="46" spans="1:24" s="550" customFormat="1" ht="20.100000000000001" customHeight="1">
      <c r="A46" s="547"/>
      <c r="B46" s="547" t="s">
        <v>2854</v>
      </c>
      <c r="C46" s="547"/>
      <c r="D46" s="547"/>
      <c r="E46" s="547"/>
      <c r="F46" s="547"/>
      <c r="G46" s="590"/>
      <c r="H46" s="547"/>
      <c r="I46" s="547"/>
      <c r="J46" s="547"/>
      <c r="K46" s="559"/>
      <c r="L46" s="547"/>
      <c r="M46" s="547"/>
      <c r="N46" s="547"/>
      <c r="O46" s="547"/>
      <c r="P46" s="547"/>
      <c r="Q46" s="547"/>
      <c r="R46" s="547"/>
      <c r="S46" s="559"/>
      <c r="T46" s="559"/>
      <c r="U46" s="547"/>
      <c r="V46" s="547"/>
    </row>
    <row r="47" spans="1:24" s="550" customFormat="1" ht="20.100000000000001" customHeight="1">
      <c r="A47" s="547"/>
      <c r="B47" s="547"/>
      <c r="C47" s="547"/>
      <c r="D47" s="547"/>
      <c r="E47" s="547"/>
      <c r="F47" s="547"/>
      <c r="G47" s="590"/>
      <c r="H47" s="547"/>
      <c r="I47" s="547"/>
      <c r="J47" s="547"/>
      <c r="K47" s="559"/>
      <c r="L47" s="547"/>
      <c r="M47" s="547"/>
      <c r="N47" s="547"/>
      <c r="O47" s="547"/>
      <c r="P47" s="547"/>
      <c r="Q47" s="547"/>
      <c r="R47" s="547"/>
      <c r="S47" s="559"/>
      <c r="T47" s="559"/>
      <c r="U47" s="547"/>
      <c r="V47" s="547"/>
    </row>
    <row r="48" spans="1:24" s="456" customFormat="1" ht="45" customHeight="1" thickBot="1">
      <c r="A48" s="544"/>
      <c r="B48" s="591"/>
      <c r="C48" s="1462" t="s">
        <v>2690</v>
      </c>
      <c r="D48" s="1462"/>
      <c r="E48" s="1462"/>
      <c r="F48" s="1462"/>
      <c r="G48" s="1462"/>
      <c r="H48" s="549"/>
      <c r="I48" s="1463" t="s">
        <v>2911</v>
      </c>
      <c r="J48" s="1463"/>
      <c r="K48" s="1463"/>
      <c r="L48" s="1463"/>
      <c r="M48" s="1463"/>
      <c r="N48" s="1463"/>
      <c r="O48" s="1463"/>
      <c r="P48" s="1463"/>
      <c r="Q48" s="919" t="s">
        <v>2829</v>
      </c>
      <c r="R48" s="1464">
        <f>ROUND((K42+U42)*365/(8760*0.172),1)</f>
        <v>0</v>
      </c>
      <c r="S48" s="1464"/>
      <c r="T48" s="1464"/>
      <c r="U48" s="1464"/>
      <c r="V48" s="592" t="s">
        <v>55</v>
      </c>
    </row>
    <row r="49" spans="1:22" s="456" customFormat="1" ht="19.5">
      <c r="A49" s="544"/>
      <c r="B49" s="591"/>
      <c r="C49" s="816"/>
      <c r="D49" s="816"/>
      <c r="E49" s="816"/>
      <c r="F49" s="816"/>
      <c r="G49" s="575"/>
      <c r="H49" s="556"/>
      <c r="I49" s="818"/>
      <c r="J49" s="818"/>
      <c r="K49" s="818"/>
      <c r="L49" s="818"/>
      <c r="M49" s="818"/>
      <c r="N49" s="818"/>
      <c r="O49" s="818"/>
      <c r="P49" s="818"/>
      <c r="Q49" s="920"/>
      <c r="R49" s="525"/>
      <c r="S49" s="604"/>
      <c r="T49" s="604"/>
      <c r="V49" s="592"/>
    </row>
    <row r="50" spans="1:22" s="456" customFormat="1" ht="45" customHeight="1" thickBot="1">
      <c r="A50" s="544"/>
      <c r="B50" s="591"/>
      <c r="C50" s="1462" t="s">
        <v>2691</v>
      </c>
      <c r="D50" s="1462"/>
      <c r="E50" s="1462"/>
      <c r="F50" s="1462"/>
      <c r="G50" s="1462"/>
      <c r="H50" s="556"/>
      <c r="I50" s="1463" t="s">
        <v>2912</v>
      </c>
      <c r="J50" s="1463"/>
      <c r="K50" s="1463"/>
      <c r="L50" s="1463"/>
      <c r="M50" s="1463"/>
      <c r="N50" s="1463"/>
      <c r="O50" s="1463"/>
      <c r="P50" s="1463"/>
      <c r="Q50" s="919" t="s">
        <v>2830</v>
      </c>
      <c r="R50" s="1464">
        <f>ROUND(K13/(8760*0.172),1)</f>
        <v>0</v>
      </c>
      <c r="S50" s="1464"/>
      <c r="T50" s="1464"/>
      <c r="U50" s="1464"/>
      <c r="V50" s="592" t="s">
        <v>55</v>
      </c>
    </row>
    <row r="51" spans="1:22" s="456" customFormat="1" ht="19.5">
      <c r="A51" s="544"/>
      <c r="B51" s="591"/>
      <c r="C51" s="816"/>
      <c r="D51" s="816"/>
      <c r="E51" s="816"/>
      <c r="F51" s="816"/>
      <c r="G51" s="575"/>
      <c r="H51" s="556"/>
      <c r="I51" s="817"/>
      <c r="J51" s="817"/>
      <c r="K51" s="817"/>
      <c r="L51" s="817"/>
      <c r="M51" s="817"/>
      <c r="N51" s="817"/>
      <c r="O51" s="817"/>
      <c r="P51" s="817"/>
      <c r="Q51" s="920"/>
      <c r="R51" s="525"/>
      <c r="S51" s="525"/>
      <c r="T51" s="592"/>
      <c r="V51" s="592"/>
    </row>
    <row r="52" spans="1:22" s="456" customFormat="1" ht="45" customHeight="1" thickBot="1">
      <c r="A52" s="544"/>
      <c r="B52"/>
      <c r="C52" s="1479" t="s">
        <v>2692</v>
      </c>
      <c r="D52" s="1479"/>
      <c r="E52" s="1479"/>
      <c r="F52" s="1479"/>
      <c r="G52" s="1479"/>
      <c r="H52" s="557"/>
      <c r="I52" s="1477" t="s">
        <v>2913</v>
      </c>
      <c r="J52" s="1477"/>
      <c r="K52" s="1477"/>
      <c r="L52" s="1477"/>
      <c r="M52" s="1477"/>
      <c r="N52" s="1477"/>
      <c r="O52" s="1477"/>
      <c r="P52" s="1477"/>
      <c r="Q52" s="921" t="s">
        <v>2831</v>
      </c>
      <c r="R52" s="1478">
        <f>ROUND((K42+U42)/0.8,1)</f>
        <v>0</v>
      </c>
      <c r="S52" s="1478"/>
      <c r="T52" s="1478"/>
      <c r="U52" s="1478"/>
      <c r="V52" s="564" t="s">
        <v>56</v>
      </c>
    </row>
    <row r="53" spans="1:22" s="456" customFormat="1" ht="19.5">
      <c r="A53" s="544"/>
      <c r="B53"/>
      <c r="C53" s="814"/>
      <c r="D53" s="814"/>
      <c r="E53" s="814"/>
      <c r="F53" s="814"/>
      <c r="G53" s="602"/>
      <c r="H53" s="557"/>
      <c r="I53" s="815"/>
      <c r="J53" s="815"/>
      <c r="K53" s="815"/>
      <c r="L53" s="815"/>
      <c r="M53" s="815"/>
      <c r="N53" s="815"/>
      <c r="O53" s="815"/>
      <c r="P53" s="815"/>
      <c r="Q53" s="922"/>
      <c r="R53" s="597"/>
      <c r="S53" s="814"/>
      <c r="T53" s="598"/>
      <c r="U53" s="601"/>
      <c r="V53" s="564"/>
    </row>
    <row r="54" spans="1:22" s="456" customFormat="1" ht="45" customHeight="1" thickBot="1">
      <c r="A54" s="544"/>
      <c r="B54"/>
      <c r="C54" s="1479" t="s">
        <v>2693</v>
      </c>
      <c r="D54" s="1479"/>
      <c r="E54" s="1479"/>
      <c r="F54" s="1479"/>
      <c r="G54" s="1479"/>
      <c r="H54" s="557"/>
      <c r="I54" s="1480" t="s">
        <v>2850</v>
      </c>
      <c r="J54" s="1480"/>
      <c r="K54" s="1480"/>
      <c r="L54" s="1480"/>
      <c r="M54" s="1480"/>
      <c r="N54" s="1480"/>
      <c r="O54" s="1480"/>
      <c r="P54" s="1480"/>
      <c r="Q54" s="921" t="s">
        <v>2832</v>
      </c>
      <c r="R54" s="1478">
        <f>ROUND(K13/365,1)</f>
        <v>0</v>
      </c>
      <c r="S54" s="1478"/>
      <c r="T54" s="1478"/>
      <c r="U54" s="1478"/>
      <c r="V54" s="564" t="s">
        <v>56</v>
      </c>
    </row>
    <row r="55" spans="1:22" s="456" customFormat="1" ht="19.5">
      <c r="A55" s="544"/>
      <c r="B55"/>
      <c r="C55" s="816"/>
      <c r="D55" s="816"/>
      <c r="E55" s="816"/>
      <c r="F55" s="816"/>
      <c r="G55" s="575"/>
      <c r="H55" s="556"/>
      <c r="I55" s="817"/>
      <c r="J55" s="817"/>
      <c r="K55" s="556"/>
      <c r="L55" s="556"/>
      <c r="M55" s="556"/>
      <c r="N55" s="556"/>
      <c r="O55" s="556"/>
      <c r="P55" s="556"/>
      <c r="Q55" s="556"/>
      <c r="R55" s="559"/>
      <c r="S55" s="816"/>
      <c r="T55" s="559"/>
      <c r="U55" s="599"/>
      <c r="V55" s="592"/>
    </row>
    <row r="56" spans="1:22" s="456" customFormat="1" ht="45" customHeight="1" thickBot="1">
      <c r="A56" s="544"/>
      <c r="B56"/>
      <c r="C56" s="1474" t="s">
        <v>2688</v>
      </c>
      <c r="D56" s="1474"/>
      <c r="E56" s="1474"/>
      <c r="F56" s="1474"/>
      <c r="G56" s="1474"/>
      <c r="H56" s="544"/>
      <c r="I56" s="1475" t="s">
        <v>2851</v>
      </c>
      <c r="J56" s="1475"/>
      <c r="K56" s="1475"/>
      <c r="L56" s="1475"/>
      <c r="M56" s="919" t="s">
        <v>2833</v>
      </c>
      <c r="N56" s="1464">
        <f>R48</f>
        <v>0</v>
      </c>
      <c r="O56" s="1464"/>
      <c r="P56" s="1464"/>
      <c r="Q56" s="565" t="s">
        <v>62</v>
      </c>
      <c r="R56" s="1464">
        <f>R50</f>
        <v>0</v>
      </c>
      <c r="S56" s="1464"/>
      <c r="T56" s="1464"/>
      <c r="U56" s="1464"/>
      <c r="V56" s="547" t="s">
        <v>55</v>
      </c>
    </row>
    <row r="57" spans="1:22" s="456" customFormat="1" ht="19.5">
      <c r="A57" s="544"/>
      <c r="B57"/>
      <c r="C57" s="816"/>
      <c r="D57" s="816"/>
      <c r="E57" s="816"/>
      <c r="F57" s="816"/>
      <c r="G57" s="575"/>
      <c r="H57" s="544"/>
      <c r="I57" s="819"/>
      <c r="J57" s="819"/>
      <c r="K57" s="819"/>
      <c r="L57" s="819"/>
      <c r="M57" s="907"/>
      <c r="N57" s="568"/>
      <c r="O57" s="596"/>
      <c r="P57" s="890"/>
      <c r="Q57" s="525"/>
      <c r="R57" s="600"/>
      <c r="S57" s="816"/>
      <c r="T57" s="559"/>
      <c r="U57" s="599"/>
      <c r="V57" s="547"/>
    </row>
    <row r="58" spans="1:22" s="456" customFormat="1" ht="45" customHeight="1" thickBot="1">
      <c r="A58" s="544"/>
      <c r="B58"/>
      <c r="C58" s="1476" t="s">
        <v>2689</v>
      </c>
      <c r="D58" s="1476"/>
      <c r="E58" s="1476"/>
      <c r="F58" s="1476"/>
      <c r="G58" s="1476"/>
      <c r="H58" s="593"/>
      <c r="I58" s="1477" t="s">
        <v>2852</v>
      </c>
      <c r="J58" s="1477"/>
      <c r="K58" s="1477"/>
      <c r="L58" s="1477"/>
      <c r="M58" s="921" t="s">
        <v>2834</v>
      </c>
      <c r="N58" s="1478">
        <f>R52</f>
        <v>0</v>
      </c>
      <c r="O58" s="1478"/>
      <c r="P58" s="1478"/>
      <c r="Q58" s="562" t="s">
        <v>62</v>
      </c>
      <c r="R58" s="1478" t="str">
        <f>IF(R52&lt;R54,R54,"")</f>
        <v/>
      </c>
      <c r="S58" s="1478"/>
      <c r="T58" s="1478"/>
      <c r="U58" s="1478"/>
      <c r="V58" s="594" t="s">
        <v>56</v>
      </c>
    </row>
    <row r="59" spans="1:22" s="456" customFormat="1" ht="19.5">
      <c r="A59" s="544"/>
      <c r="B59" s="591"/>
      <c r="C59" s="544"/>
      <c r="D59" s="544"/>
      <c r="E59" s="544"/>
      <c r="F59" s="544"/>
      <c r="G59" s="579"/>
      <c r="H59" s="544"/>
      <c r="I59" s="544"/>
      <c r="J59" s="544"/>
      <c r="K59" s="544"/>
      <c r="L59" s="544"/>
      <c r="M59" s="544"/>
      <c r="N59" s="560"/>
      <c r="O59" s="560"/>
      <c r="P59" s="559"/>
      <c r="Q59" s="565"/>
      <c r="R59" s="595"/>
      <c r="S59" s="547"/>
      <c r="T59" s="547"/>
      <c r="U59" s="544"/>
      <c r="V59" s="544"/>
    </row>
    <row r="60" spans="1:22" s="456" customFormat="1" ht="19.5">
      <c r="A60" s="544"/>
      <c r="B60" s="591"/>
      <c r="C60" s="544"/>
      <c r="D60" s="544"/>
      <c r="E60" s="544"/>
      <c r="F60" s="544"/>
      <c r="G60" s="579"/>
      <c r="H60" s="544"/>
      <c r="I60" s="544"/>
      <c r="J60" s="544"/>
      <c r="K60" s="544"/>
      <c r="L60" s="544"/>
      <c r="M60" s="544"/>
      <c r="N60" s="560"/>
      <c r="O60" s="560"/>
      <c r="P60" s="559"/>
      <c r="Q60" s="565"/>
      <c r="R60" s="595"/>
      <c r="S60" s="547"/>
      <c r="T60" s="547"/>
      <c r="U60" s="544"/>
      <c r="V60" s="544"/>
    </row>
    <row r="61" spans="1:22" s="550" customFormat="1" ht="20.100000000000001" customHeight="1">
      <c r="A61" s="547"/>
      <c r="B61" s="547" t="s">
        <v>2855</v>
      </c>
      <c r="C61" s="547"/>
      <c r="D61" s="547"/>
      <c r="E61" s="547"/>
      <c r="F61" s="547"/>
      <c r="G61" s="590"/>
      <c r="H61" s="547"/>
      <c r="I61" s="547"/>
      <c r="J61" s="547"/>
      <c r="K61" s="559"/>
      <c r="L61" s="547"/>
      <c r="M61" s="547"/>
      <c r="N61" s="547"/>
      <c r="O61" s="547"/>
      <c r="P61" s="547"/>
      <c r="Q61" s="547"/>
      <c r="R61" s="547"/>
      <c r="S61" s="559"/>
      <c r="T61" s="559"/>
      <c r="U61" s="547"/>
      <c r="V61" s="547"/>
    </row>
    <row r="62" spans="1:22" s="550" customFormat="1" ht="20.100000000000001" customHeight="1">
      <c r="A62" s="547"/>
      <c r="B62" s="547"/>
      <c r="C62" s="547"/>
      <c r="D62" s="547"/>
      <c r="E62" s="547"/>
      <c r="F62" s="547"/>
      <c r="G62" s="590"/>
      <c r="H62" s="547"/>
      <c r="I62" s="547"/>
      <c r="J62" s="547"/>
      <c r="K62" s="559"/>
      <c r="L62" s="547"/>
      <c r="M62" s="547"/>
      <c r="N62" s="547"/>
      <c r="O62" s="547"/>
      <c r="P62" s="547"/>
      <c r="Q62" s="547"/>
      <c r="R62" s="547"/>
      <c r="S62" s="559"/>
      <c r="T62" s="559"/>
      <c r="U62" s="547"/>
      <c r="V62" s="547"/>
    </row>
    <row r="63" spans="1:22" s="456" customFormat="1" ht="30" customHeight="1" thickBot="1">
      <c r="A63" s="544"/>
      <c r="B63" s="591"/>
      <c r="C63" s="1462" t="s">
        <v>2860</v>
      </c>
      <c r="D63" s="1474"/>
      <c r="E63" s="1474"/>
      <c r="F63" s="1474"/>
      <c r="G63" s="1474"/>
      <c r="H63" s="1474"/>
      <c r="I63" s="1474"/>
      <c r="J63" s="1474"/>
      <c r="K63" s="1474"/>
      <c r="L63" s="1474"/>
      <c r="M63" s="1474"/>
      <c r="N63" s="1474"/>
      <c r="O63" s="1474"/>
      <c r="P63" s="549"/>
      <c r="Q63" s="919" t="s">
        <v>2835</v>
      </c>
      <c r="R63" s="1482" t="str">
        <f>IF('B-1 別紙1 '!G71="","",'B-1 別紙1 '!G71)</f>
        <v/>
      </c>
      <c r="S63" s="1482"/>
      <c r="T63" s="1482"/>
      <c r="U63" s="1482"/>
      <c r="V63" s="592" t="s">
        <v>55</v>
      </c>
    </row>
    <row r="64" spans="1:22" s="456" customFormat="1" ht="19.5">
      <c r="A64" s="544"/>
      <c r="B64" s="591"/>
      <c r="C64" s="544"/>
      <c r="D64" s="544"/>
      <c r="E64" s="544"/>
      <c r="F64" s="544"/>
      <c r="G64" s="590"/>
      <c r="H64" s="816"/>
      <c r="I64" s="816"/>
      <c r="J64" s="816"/>
      <c r="K64" s="816"/>
      <c r="L64" s="816"/>
      <c r="M64" s="816"/>
      <c r="N64" s="558"/>
      <c r="O64" s="558"/>
      <c r="P64" s="559"/>
      <c r="Q64" s="919"/>
      <c r="R64" s="595"/>
      <c r="T64" s="547"/>
      <c r="U64" s="544"/>
      <c r="V64" s="547"/>
    </row>
    <row r="65" spans="1:26" s="456" customFormat="1" ht="30" customHeight="1" thickBot="1">
      <c r="A65" s="544"/>
      <c r="B65" s="591"/>
      <c r="C65" s="1462" t="s">
        <v>2861</v>
      </c>
      <c r="D65" s="1474"/>
      <c r="E65" s="1474"/>
      <c r="F65" s="1474"/>
      <c r="G65" s="1474"/>
      <c r="H65" s="1474"/>
      <c r="I65" s="1474"/>
      <c r="J65" s="1474"/>
      <c r="K65" s="1474"/>
      <c r="L65" s="1474"/>
      <c r="M65" s="1474"/>
      <c r="N65" s="1474"/>
      <c r="O65" s="1474"/>
      <c r="P65" s="549"/>
      <c r="Q65" s="919" t="s">
        <v>2836</v>
      </c>
      <c r="R65" s="1482" t="str">
        <f>IF('B-1 別紙1 '!G72="","",'B-1 別紙1 '!G72)</f>
        <v/>
      </c>
      <c r="S65" s="1482"/>
      <c r="T65" s="1482"/>
      <c r="U65" s="1482"/>
      <c r="V65" s="592" t="s">
        <v>55</v>
      </c>
    </row>
    <row r="66" spans="1:26" s="456" customFormat="1" ht="19.5">
      <c r="A66" s="544"/>
      <c r="B66" s="591"/>
      <c r="C66" s="544"/>
      <c r="D66" s="544"/>
      <c r="E66" s="544"/>
      <c r="F66" s="544"/>
      <c r="G66" s="590"/>
      <c r="H66" s="544"/>
      <c r="I66" s="544"/>
      <c r="J66" s="544"/>
      <c r="K66" s="544"/>
      <c r="L66" s="544"/>
      <c r="M66" s="544"/>
      <c r="N66" s="560"/>
      <c r="O66" s="560"/>
      <c r="P66" s="559"/>
      <c r="Q66" s="565"/>
      <c r="R66" s="595"/>
      <c r="S66" s="547"/>
      <c r="T66" s="547"/>
      <c r="U66" s="544"/>
      <c r="V66" s="544"/>
    </row>
    <row r="67" spans="1:26" s="456" customFormat="1" ht="30" customHeight="1" thickBot="1">
      <c r="A67" s="544"/>
      <c r="B67" s="591"/>
      <c r="C67" s="1462" t="s">
        <v>2915</v>
      </c>
      <c r="D67" s="1474"/>
      <c r="E67" s="1474"/>
      <c r="F67" s="1474"/>
      <c r="G67" s="1474"/>
      <c r="H67" s="1474"/>
      <c r="I67" s="1474"/>
      <c r="J67" s="1474"/>
      <c r="K67" s="1474"/>
      <c r="L67" s="1474"/>
      <c r="M67" s="1474"/>
      <c r="N67" s="1474"/>
      <c r="O67" s="1474"/>
      <c r="P67" s="549"/>
      <c r="Q67" s="919" t="s">
        <v>2837</v>
      </c>
      <c r="R67" s="1484" t="str">
        <f>IF(R65="","",IF(MIN(R63,R65)&gt;R56,"入力エラー","〇"))</f>
        <v/>
      </c>
      <c r="S67" s="1484"/>
      <c r="T67" s="1484"/>
      <c r="U67" s="1484"/>
      <c r="V67" s="592"/>
    </row>
    <row r="68" spans="1:26" s="456" customFormat="1" ht="19.5">
      <c r="A68" s="544"/>
      <c r="B68" s="591"/>
      <c r="C68" s="544"/>
      <c r="D68" s="544"/>
      <c r="E68" s="544"/>
      <c r="F68" s="544"/>
      <c r="G68" s="590"/>
      <c r="H68" s="544"/>
      <c r="I68" s="544"/>
      <c r="J68" s="544"/>
      <c r="K68" s="544"/>
      <c r="L68" s="544"/>
      <c r="M68" s="544"/>
      <c r="N68" s="560"/>
      <c r="O68" s="560"/>
      <c r="P68" s="559"/>
      <c r="Q68" s="565"/>
      <c r="R68" s="595"/>
      <c r="S68" s="547"/>
      <c r="T68" s="547"/>
      <c r="U68" s="544"/>
      <c r="V68" s="544"/>
    </row>
    <row r="69" spans="1:26" s="456" customFormat="1" ht="30" customHeight="1" thickBot="1">
      <c r="A69" s="544"/>
      <c r="B69" s="591"/>
      <c r="C69" s="1462" t="s">
        <v>2914</v>
      </c>
      <c r="D69" s="1462"/>
      <c r="E69" s="1462"/>
      <c r="F69" s="1462"/>
      <c r="G69" s="1462"/>
      <c r="H69" s="1462"/>
      <c r="I69" s="1462"/>
      <c r="J69" s="1462"/>
      <c r="K69" s="1462"/>
      <c r="L69" s="1462"/>
      <c r="M69" s="1462"/>
      <c r="N69" s="1462"/>
      <c r="O69" s="1462"/>
      <c r="P69" s="549"/>
      <c r="Q69" s="919" t="s">
        <v>2838</v>
      </c>
      <c r="R69" s="1435"/>
      <c r="S69" s="1435"/>
      <c r="T69" s="1435"/>
      <c r="U69" s="1435"/>
      <c r="V69" s="592" t="s">
        <v>2498</v>
      </c>
    </row>
    <row r="70" spans="1:26" s="456" customFormat="1" ht="19.5">
      <c r="A70" s="544"/>
      <c r="B70" s="591"/>
      <c r="C70" s="544"/>
      <c r="D70" s="544"/>
      <c r="E70" s="544"/>
      <c r="F70" s="544"/>
      <c r="G70" s="590"/>
      <c r="H70" s="544"/>
      <c r="I70" s="544"/>
      <c r="J70" s="544"/>
      <c r="K70" s="544"/>
      <c r="L70" s="544"/>
      <c r="M70" s="544"/>
      <c r="N70" s="560"/>
      <c r="O70" s="560"/>
      <c r="P70" s="559"/>
      <c r="Q70" s="919"/>
      <c r="R70" s="595"/>
      <c r="S70" s="547"/>
      <c r="T70" s="547"/>
      <c r="U70" s="544"/>
      <c r="V70" s="544"/>
    </row>
    <row r="71" spans="1:26" s="456" customFormat="1" ht="30" customHeight="1" thickBot="1">
      <c r="A71" s="544"/>
      <c r="B71" s="591"/>
      <c r="C71" s="1462" t="s">
        <v>2916</v>
      </c>
      <c r="D71" s="1462"/>
      <c r="E71" s="1462"/>
      <c r="F71" s="1462"/>
      <c r="G71" s="1462"/>
      <c r="H71" s="1462"/>
      <c r="I71" s="1462"/>
      <c r="J71" s="1462"/>
      <c r="K71" s="1462"/>
      <c r="L71" s="1462"/>
      <c r="M71" s="1462"/>
      <c r="N71" s="1462"/>
      <c r="O71" s="1462"/>
      <c r="P71" s="549"/>
      <c r="Q71" s="919" t="s">
        <v>2839</v>
      </c>
      <c r="R71" s="1435"/>
      <c r="S71" s="1435"/>
      <c r="T71" s="1435"/>
      <c r="U71" s="1435"/>
      <c r="V71" s="592" t="s">
        <v>2498</v>
      </c>
    </row>
    <row r="72" spans="1:26" s="456" customFormat="1" ht="19.5">
      <c r="A72" s="544"/>
      <c r="B72" s="591"/>
      <c r="C72" s="544"/>
      <c r="D72" s="544"/>
      <c r="E72" s="544"/>
      <c r="F72" s="544"/>
      <c r="G72" s="590"/>
      <c r="H72" s="544"/>
      <c r="I72" s="544"/>
      <c r="J72" s="544"/>
      <c r="K72" s="544"/>
      <c r="L72" s="544"/>
      <c r="M72" s="544"/>
      <c r="N72" s="560"/>
      <c r="O72" s="560"/>
      <c r="P72" s="559"/>
      <c r="Q72" s="919"/>
      <c r="R72" s="595"/>
      <c r="S72" s="547"/>
      <c r="T72" s="547"/>
      <c r="U72" s="544"/>
      <c r="V72" s="544"/>
    </row>
    <row r="73" spans="1:26" s="456" customFormat="1" ht="30" customHeight="1" thickBot="1">
      <c r="A73" s="544"/>
      <c r="B73" s="591"/>
      <c r="C73" s="1462" t="s">
        <v>2857</v>
      </c>
      <c r="D73" s="1462"/>
      <c r="E73" s="1462"/>
      <c r="F73" s="1462"/>
      <c r="G73" s="1462"/>
      <c r="H73" s="1462"/>
      <c r="I73" s="1462"/>
      <c r="J73" s="1462"/>
      <c r="K73" s="1462"/>
      <c r="L73" s="1462"/>
      <c r="M73" s="1462"/>
      <c r="N73" s="1462"/>
      <c r="O73" s="1462"/>
      <c r="P73" s="549"/>
      <c r="Q73" s="919" t="s">
        <v>2840</v>
      </c>
      <c r="R73" s="1483">
        <f>R69-R71</f>
        <v>0</v>
      </c>
      <c r="S73" s="1483"/>
      <c r="T73" s="1483"/>
      <c r="U73" s="1483"/>
      <c r="V73" s="592" t="s">
        <v>2498</v>
      </c>
    </row>
    <row r="74" spans="1:26" s="456" customFormat="1" ht="19.5">
      <c r="A74" s="544"/>
      <c r="B74" s="591"/>
      <c r="C74" s="544"/>
      <c r="D74" s="544"/>
      <c r="E74" s="544"/>
      <c r="F74" s="544"/>
      <c r="G74" s="590"/>
      <c r="H74" s="544"/>
      <c r="I74" s="544"/>
      <c r="J74" s="544"/>
      <c r="K74" s="544"/>
      <c r="L74" s="544"/>
      <c r="M74" s="544"/>
      <c r="N74" s="560"/>
      <c r="O74" s="560"/>
      <c r="P74" s="559"/>
      <c r="Q74" s="919"/>
      <c r="R74" s="595"/>
      <c r="S74" s="547"/>
      <c r="T74" s="547"/>
      <c r="U74" s="544"/>
      <c r="V74" s="544"/>
    </row>
    <row r="75" spans="1:26" s="456" customFormat="1" ht="30" customHeight="1" thickBot="1">
      <c r="A75" s="544"/>
      <c r="B75" s="591"/>
      <c r="C75" s="1462" t="s">
        <v>2976</v>
      </c>
      <c r="D75" s="1474"/>
      <c r="E75" s="1474"/>
      <c r="F75" s="1474"/>
      <c r="G75" s="1474"/>
      <c r="H75" s="1474"/>
      <c r="I75" s="1474"/>
      <c r="J75" s="1474"/>
      <c r="K75" s="1474"/>
      <c r="L75" s="1474"/>
      <c r="M75" s="1474"/>
      <c r="N75" s="1474"/>
      <c r="O75" s="1474"/>
      <c r="P75" s="549"/>
      <c r="Q75" s="919" t="s">
        <v>2841</v>
      </c>
      <c r="R75" s="1464" t="str">
        <f>IF(R69="","",ROUNDDOWN(R73/R69*100,1))</f>
        <v/>
      </c>
      <c r="S75" s="1464"/>
      <c r="T75" s="1464"/>
      <c r="U75" s="1464"/>
      <c r="V75" s="592" t="s">
        <v>239</v>
      </c>
    </row>
    <row r="76" spans="1:26" s="456" customFormat="1" ht="19.5">
      <c r="A76" s="544"/>
      <c r="B76" s="591"/>
      <c r="C76" s="544"/>
      <c r="D76" s="544"/>
      <c r="E76" s="544"/>
      <c r="F76" s="544"/>
      <c r="G76" s="590"/>
      <c r="H76" s="544"/>
      <c r="I76" s="544"/>
      <c r="J76" s="544"/>
      <c r="K76" s="544"/>
      <c r="L76" s="544"/>
      <c r="M76" s="544"/>
      <c r="N76" s="560"/>
      <c r="O76" s="560"/>
      <c r="P76" s="559"/>
      <c r="Q76" s="565"/>
      <c r="R76" s="595"/>
      <c r="T76" s="547"/>
      <c r="U76" s="544"/>
      <c r="V76" s="547"/>
    </row>
    <row r="77" spans="1:26" s="456" customFormat="1" ht="19.5">
      <c r="A77" s="544"/>
      <c r="B77" s="591"/>
      <c r="C77" s="544"/>
      <c r="D77" s="544"/>
      <c r="E77" s="544"/>
      <c r="F77" s="544"/>
      <c r="G77" s="590"/>
      <c r="H77" s="544"/>
      <c r="I77" s="544"/>
      <c r="J77" s="544"/>
      <c r="K77" s="544"/>
      <c r="L77" s="544"/>
      <c r="M77" s="544"/>
      <c r="N77" s="560"/>
      <c r="O77" s="560"/>
      <c r="P77" s="559"/>
      <c r="Q77" s="565"/>
      <c r="R77" s="595"/>
      <c r="S77" s="547"/>
      <c r="T77" s="547"/>
      <c r="U77" s="544"/>
      <c r="V77" s="544"/>
    </row>
    <row r="78" spans="1:26" s="456" customFormat="1" ht="33.75" customHeight="1">
      <c r="D78" s="1481" t="s">
        <v>2858</v>
      </c>
      <c r="E78" s="1439"/>
      <c r="F78" s="1439"/>
      <c r="G78" s="1439"/>
      <c r="H78" s="1439"/>
      <c r="I78" s="1439"/>
      <c r="J78" s="881"/>
      <c r="K78" s="1438"/>
      <c r="L78" s="1438"/>
      <c r="M78" s="1438"/>
      <c r="N78" s="1438"/>
      <c r="O78" s="1438"/>
      <c r="P78" s="1438"/>
      <c r="Q78" s="1438"/>
      <c r="R78" s="1438"/>
      <c r="S78" s="1438"/>
      <c r="T78" s="1438"/>
      <c r="U78" s="525"/>
      <c r="V78" s="525"/>
      <c r="W78" s="525"/>
    </row>
    <row r="79" spans="1:26" s="456" customFormat="1" ht="33.75" customHeight="1">
      <c r="A79" s="543"/>
      <c r="B79" s="536"/>
      <c r="C79" s="560"/>
      <c r="D79" s="560"/>
      <c r="E79" s="560"/>
      <c r="F79" s="560"/>
      <c r="G79" s="576"/>
      <c r="H79" s="560"/>
      <c r="I79" s="560"/>
      <c r="J79" s="560"/>
      <c r="K79" s="1438"/>
      <c r="L79" s="1438"/>
      <c r="M79" s="1438"/>
      <c r="N79" s="1438"/>
      <c r="O79" s="1438"/>
      <c r="P79" s="1438"/>
      <c r="Q79" s="1438"/>
      <c r="R79" s="1438"/>
      <c r="S79" s="1438"/>
      <c r="T79" s="1438"/>
      <c r="U79"/>
      <c r="V79"/>
      <c r="W79" s="544"/>
      <c r="X79" s="883"/>
      <c r="Y79" s="883"/>
      <c r="Z79" s="883"/>
    </row>
    <row r="80" spans="1:26" s="456" customFormat="1" ht="19.5">
      <c r="A80" s="544"/>
      <c r="B80" s="591"/>
      <c r="C80" s="544"/>
      <c r="D80" s="544"/>
      <c r="E80" s="544"/>
      <c r="F80" s="544"/>
      <c r="G80" s="590"/>
      <c r="H80" s="544"/>
      <c r="I80" s="544"/>
      <c r="J80" s="544"/>
      <c r="K80" s="544"/>
      <c r="L80" s="544"/>
      <c r="M80" s="544"/>
      <c r="N80" s="560"/>
      <c r="O80" s="560"/>
      <c r="P80" s="559"/>
      <c r="Q80" s="565"/>
      <c r="R80" s="595"/>
      <c r="S80" s="547"/>
      <c r="T80" s="547"/>
      <c r="U80" s="544"/>
      <c r="V80" s="544"/>
    </row>
    <row r="81" spans="1:29" s="456" customFormat="1" ht="33.75" customHeight="1">
      <c r="D81" s="1481" t="s">
        <v>2863</v>
      </c>
      <c r="E81" s="1439"/>
      <c r="F81" s="1439"/>
      <c r="G81" s="1439"/>
      <c r="H81" s="1439"/>
      <c r="I81" s="1439"/>
      <c r="J81" s="881"/>
      <c r="K81" s="1438"/>
      <c r="L81" s="1438"/>
      <c r="M81" s="1438"/>
      <c r="N81" s="1438"/>
      <c r="O81" s="1438"/>
      <c r="P81" s="1438"/>
      <c r="Q81" s="1438"/>
      <c r="R81" s="1438"/>
      <c r="S81" s="1438"/>
      <c r="T81" s="1438"/>
      <c r="U81" s="525"/>
      <c r="V81" s="525"/>
      <c r="W81" s="525"/>
    </row>
    <row r="82" spans="1:29" s="456" customFormat="1" ht="33.75" customHeight="1">
      <c r="A82" s="543"/>
      <c r="B82" s="536"/>
      <c r="C82" s="560"/>
      <c r="D82" s="560"/>
      <c r="E82" s="560"/>
      <c r="F82" s="560"/>
      <c r="G82" s="576"/>
      <c r="H82" s="560"/>
      <c r="I82" s="560"/>
      <c r="J82" s="560"/>
      <c r="K82" s="1438"/>
      <c r="L82" s="1438"/>
      <c r="M82" s="1438"/>
      <c r="N82" s="1438"/>
      <c r="O82" s="1438"/>
      <c r="P82" s="1438"/>
      <c r="Q82" s="1438"/>
      <c r="R82" s="1438"/>
      <c r="S82" s="1438"/>
      <c r="T82" s="1438"/>
      <c r="U82"/>
      <c r="V82"/>
      <c r="W82" s="544"/>
      <c r="X82" s="883"/>
      <c r="Y82" s="883"/>
      <c r="Z82" s="883"/>
    </row>
    <row r="83" spans="1:29" s="456" customFormat="1" ht="19.5">
      <c r="A83" s="544"/>
      <c r="B83" s="591"/>
      <c r="C83" s="544"/>
      <c r="D83" s="544"/>
      <c r="E83" s="544"/>
      <c r="F83" s="544"/>
      <c r="G83" s="590"/>
      <c r="H83" s="544"/>
      <c r="I83" s="544"/>
      <c r="J83" s="544"/>
      <c r="K83" s="544"/>
      <c r="L83" s="544"/>
      <c r="M83" s="544"/>
      <c r="N83" s="560"/>
      <c r="O83" s="560"/>
      <c r="P83" s="559"/>
      <c r="Q83" s="565"/>
      <c r="R83" s="595"/>
      <c r="S83" s="547"/>
      <c r="T83" s="547"/>
      <c r="U83" s="544"/>
      <c r="V83" s="544"/>
    </row>
    <row r="84" spans="1:29" s="456" customFormat="1" ht="20.25" customHeight="1" thickBot="1">
      <c r="A84" s="544"/>
      <c r="B84" s="591"/>
      <c r="C84" s="891"/>
      <c r="D84" s="1489" t="s">
        <v>2811</v>
      </c>
      <c r="E84" s="1489"/>
      <c r="F84" s="1489"/>
      <c r="G84" s="1489"/>
      <c r="H84" s="1489"/>
      <c r="I84" s="1489"/>
      <c r="J84"/>
      <c r="K84" s="1441" t="s">
        <v>2812</v>
      </c>
      <c r="L84" s="1441"/>
      <c r="M84" s="1441"/>
      <c r="N84" s="1490"/>
      <c r="O84" s="1490"/>
      <c r="P84" s="1490"/>
      <c r="Q84" s="1490"/>
      <c r="R84" s="1490"/>
      <c r="S84" s="1490"/>
      <c r="T84" s="1490"/>
      <c r="U84" s="1490"/>
      <c r="V84" s="544"/>
      <c r="AA84" s="456" t="s">
        <v>2813</v>
      </c>
      <c r="AB84" s="456" t="s">
        <v>2814</v>
      </c>
      <c r="AC84" s="456" t="s">
        <v>2815</v>
      </c>
    </row>
    <row r="85" spans="1:29" s="456" customFormat="1" ht="19.5">
      <c r="A85" s="544"/>
      <c r="B85" s="591"/>
      <c r="C85" s="544"/>
      <c r="D85" s="892"/>
      <c r="E85" s="893"/>
      <c r="F85" s="893"/>
      <c r="G85" s="893"/>
      <c r="H85" s="893"/>
      <c r="I85" s="893"/>
      <c r="J85" s="544"/>
      <c r="K85" s="544"/>
      <c r="L85" s="544"/>
      <c r="M85" s="544"/>
      <c r="N85" s="560"/>
      <c r="O85" s="560"/>
      <c r="P85" s="559"/>
      <c r="Q85" s="565"/>
      <c r="R85" s="595"/>
      <c r="S85" s="547"/>
      <c r="T85" s="547"/>
      <c r="U85" s="544"/>
      <c r="V85" s="544"/>
    </row>
    <row r="86" spans="1:29" s="456" customFormat="1" ht="45" customHeight="1" thickBot="1">
      <c r="A86" s="544"/>
      <c r="B86" s="591"/>
      <c r="C86" s="1462" t="s">
        <v>2694</v>
      </c>
      <c r="D86" s="1474"/>
      <c r="E86" s="1474"/>
      <c r="F86" s="1474"/>
      <c r="G86" s="1474"/>
      <c r="H86" s="1474"/>
      <c r="I86" s="1474"/>
      <c r="J86" s="1474"/>
      <c r="K86" s="1474"/>
      <c r="L86" s="1474"/>
      <c r="M86" s="1474"/>
      <c r="N86" s="1474"/>
      <c r="O86" s="1474"/>
      <c r="P86" s="549"/>
      <c r="Q86" s="919" t="s">
        <v>2859</v>
      </c>
      <c r="R86" s="1435"/>
      <c r="S86" s="1435"/>
      <c r="T86" s="1435"/>
      <c r="U86" s="1435"/>
      <c r="V86" s="592" t="s">
        <v>55</v>
      </c>
    </row>
    <row r="87" spans="1:29" s="456" customFormat="1" ht="19.5">
      <c r="A87" s="544"/>
      <c r="B87" s="591"/>
      <c r="C87" s="544"/>
      <c r="D87" s="544"/>
      <c r="E87" s="544"/>
      <c r="F87" s="544"/>
      <c r="G87" s="590"/>
      <c r="H87" s="544"/>
      <c r="I87" s="544"/>
      <c r="J87" s="544"/>
      <c r="K87" s="544"/>
      <c r="L87" s="544"/>
      <c r="M87" s="544"/>
      <c r="N87" s="560"/>
      <c r="O87" s="560"/>
      <c r="P87" s="559"/>
      <c r="Q87" s="920"/>
      <c r="R87" s="603"/>
      <c r="S87" s="555"/>
      <c r="T87" s="604"/>
      <c r="U87" s="568"/>
      <c r="V87" s="547"/>
    </row>
    <row r="88" spans="1:29" s="456" customFormat="1" ht="30" customHeight="1" thickBot="1">
      <c r="A88" s="544"/>
      <c r="B88" s="591"/>
      <c r="C88" s="1462" t="s">
        <v>2977</v>
      </c>
      <c r="D88" s="1474"/>
      <c r="E88" s="1474"/>
      <c r="F88" s="1474"/>
      <c r="G88" s="1474"/>
      <c r="H88" s="1474"/>
      <c r="I88" s="1474"/>
      <c r="J88" s="1474"/>
      <c r="K88" s="1474"/>
      <c r="L88" s="1474"/>
      <c r="M88" s="1474"/>
      <c r="N88" s="1474"/>
      <c r="O88" s="1474"/>
      <c r="P88" s="549"/>
      <c r="Q88" s="919" t="s">
        <v>2862</v>
      </c>
      <c r="R88" s="1464" t="str">
        <f>IF(R69=0,"",ROUNDDOWN(R73/K13*100,1))</f>
        <v/>
      </c>
      <c r="S88" s="1464"/>
      <c r="T88" s="1464"/>
      <c r="U88" s="1464"/>
      <c r="V88" s="592" t="s">
        <v>239</v>
      </c>
    </row>
    <row r="89" spans="1:29" s="456" customFormat="1" ht="19.5">
      <c r="A89" s="544"/>
      <c r="B89" s="591"/>
      <c r="C89" s="544"/>
      <c r="D89" s="544"/>
      <c r="E89" s="544"/>
      <c r="F89" s="544"/>
      <c r="G89" s="590"/>
      <c r="H89" s="544"/>
      <c r="I89" s="544"/>
      <c r="J89" s="544"/>
      <c r="K89" s="544"/>
      <c r="L89" s="544"/>
      <c r="M89" s="544"/>
      <c r="N89" s="560"/>
      <c r="O89" s="560"/>
      <c r="P89" s="559"/>
      <c r="Q89" s="920"/>
      <c r="R89" s="603"/>
      <c r="S89" s="555"/>
      <c r="T89" s="604"/>
      <c r="U89" s="568"/>
      <c r="V89" s="547"/>
    </row>
    <row r="90" spans="1:29" s="456" customFormat="1" ht="19.5">
      <c r="A90" s="544"/>
      <c r="B90" s="591"/>
      <c r="C90" s="544"/>
      <c r="D90" s="544"/>
      <c r="E90" s="544"/>
      <c r="F90" s="544"/>
      <c r="G90" s="590"/>
      <c r="H90" s="544"/>
      <c r="I90" s="544"/>
      <c r="J90" s="544"/>
      <c r="K90" s="544"/>
      <c r="L90" s="544"/>
      <c r="M90" s="544"/>
      <c r="N90" s="560"/>
      <c r="O90" s="560"/>
      <c r="P90" s="559"/>
      <c r="Q90" s="565"/>
      <c r="R90" s="595"/>
      <c r="S90" s="547"/>
      <c r="T90" s="547"/>
      <c r="U90" s="544"/>
      <c r="V90" s="544"/>
    </row>
    <row r="91" spans="1:29" s="456" customFormat="1" ht="20.25" thickBot="1">
      <c r="A91" s="544"/>
      <c r="B91" s="593" t="s">
        <v>2856</v>
      </c>
      <c r="C91" s="593"/>
      <c r="D91" s="593"/>
      <c r="E91" s="593"/>
      <c r="F91" s="593"/>
      <c r="G91" s="606"/>
      <c r="H91" s="593"/>
      <c r="I91" s="593"/>
      <c r="J91" s="593"/>
      <c r="K91" s="593"/>
      <c r="L91" s="593"/>
      <c r="M91" s="593"/>
      <c r="N91" s="607"/>
      <c r="O91" s="607"/>
      <c r="P91" s="598"/>
      <c r="Q91" s="562"/>
      <c r="R91" s="608"/>
      <c r="S91" s="594"/>
      <c r="T91" s="594"/>
      <c r="U91" s="593"/>
      <c r="V91" s="593"/>
    </row>
    <row r="92" spans="1:29" s="456" customFormat="1" ht="20.25" thickBot="1">
      <c r="A92" s="544"/>
      <c r="B92" s="609"/>
      <c r="C92" s="593"/>
      <c r="D92" s="593"/>
      <c r="E92" s="593"/>
      <c r="F92" s="593"/>
      <c r="G92" s="606"/>
      <c r="H92" s="593"/>
      <c r="I92" s="593"/>
      <c r="J92" s="593"/>
      <c r="K92" s="593"/>
      <c r="L92" s="593"/>
      <c r="M92" s="593"/>
      <c r="N92" s="607"/>
      <c r="O92" s="607"/>
      <c r="P92" s="598"/>
      <c r="Q92" s="814" t="s">
        <v>2725</v>
      </c>
      <c r="R92" s="1485" t="str">
        <f>IF(R94="","",IF(AND(OR(K7="①事業",K7="②事業",K7="③事業"),R102="住宅用"),"補助対象外",IF(AND(R102="産業用",R110="○",R112="○",U137="○"),"補助対象",IF(AND(R102="住宅用",R110="○",R112="○",U137="○",V147="○"),"補助対象","補助対象外"))))</f>
        <v/>
      </c>
      <c r="S92" s="1486"/>
      <c r="T92" s="1486"/>
      <c r="U92" s="1487"/>
      <c r="V92" s="593"/>
    </row>
    <row r="93" spans="1:29" s="456" customFormat="1" ht="19.5">
      <c r="A93" s="544"/>
      <c r="B93" s="593"/>
      <c r="C93" s="593"/>
      <c r="D93" s="593"/>
      <c r="E93" s="593"/>
      <c r="F93" s="593"/>
      <c r="G93" s="606"/>
      <c r="H93" s="593"/>
      <c r="I93" s="593"/>
      <c r="J93" s="593"/>
      <c r="K93" s="593"/>
      <c r="L93" s="593"/>
      <c r="M93" s="593"/>
      <c r="N93" s="607"/>
      <c r="O93" s="607"/>
      <c r="P93" s="598"/>
      <c r="Q93" s="562"/>
      <c r="R93" s="608"/>
      <c r="S93" s="594"/>
      <c r="T93" s="594"/>
      <c r="U93" s="593"/>
      <c r="V93" s="593"/>
    </row>
    <row r="94" spans="1:29" s="456" customFormat="1" ht="30" customHeight="1" thickBot="1">
      <c r="B94" s="609"/>
      <c r="C94" s="1479" t="s">
        <v>2917</v>
      </c>
      <c r="D94" s="1479"/>
      <c r="E94" s="1479"/>
      <c r="F94" s="1479"/>
      <c r="G94" s="1479"/>
      <c r="H94" s="1479"/>
      <c r="I94" s="1479"/>
      <c r="J94" s="1479"/>
      <c r="K94" s="1479"/>
      <c r="L94" s="1479"/>
      <c r="M94" s="1479"/>
      <c r="N94" s="1479"/>
      <c r="O94" s="1479"/>
      <c r="P94" s="563"/>
      <c r="Q94" s="921" t="s">
        <v>2842</v>
      </c>
      <c r="R94" s="1488" t="str">
        <f>IF('B-1 別紙1 '!G74="","",'B-1 別紙1 '!G74)</f>
        <v/>
      </c>
      <c r="S94" s="1488"/>
      <c r="T94" s="1488"/>
      <c r="U94" s="1488"/>
      <c r="V94" s="593" t="s">
        <v>56</v>
      </c>
    </row>
    <row r="95" spans="1:29" s="456" customFormat="1" ht="14.25" customHeight="1">
      <c r="B95" s="562"/>
      <c r="C95" s="562"/>
      <c r="D95" s="562"/>
      <c r="E95" s="562"/>
      <c r="F95" s="562"/>
      <c r="G95" s="610"/>
      <c r="H95" s="557"/>
      <c r="I95" s="557"/>
      <c r="J95" s="557"/>
      <c r="K95" s="557"/>
      <c r="L95" s="562"/>
      <c r="M95" s="562"/>
      <c r="N95" s="562"/>
      <c r="O95" s="562"/>
      <c r="P95" s="562"/>
      <c r="Q95" s="923"/>
      <c r="R95" s="562"/>
      <c r="S95" s="594"/>
      <c r="T95" s="594"/>
      <c r="U95" s="593"/>
      <c r="V95" s="593"/>
    </row>
    <row r="96" spans="1:29" s="456" customFormat="1" ht="30" customHeight="1" thickBot="1">
      <c r="B96" s="609"/>
      <c r="C96" s="1479" t="s">
        <v>2699</v>
      </c>
      <c r="D96" s="1479"/>
      <c r="E96" s="1479"/>
      <c r="F96" s="1479"/>
      <c r="G96" s="1479"/>
      <c r="H96" s="1479"/>
      <c r="I96" s="1479"/>
      <c r="J96" s="1479"/>
      <c r="K96" s="1479"/>
      <c r="L96" s="1479"/>
      <c r="M96" s="1479"/>
      <c r="N96" s="1479"/>
      <c r="O96" s="1479"/>
      <c r="P96" s="563"/>
      <c r="Q96" s="921" t="s">
        <v>2843</v>
      </c>
      <c r="R96" s="1488" t="str">
        <f>IF('B-1 別紙1 '!G75="","",'B-1 別紙1 '!G75)</f>
        <v/>
      </c>
      <c r="S96" s="1488"/>
      <c r="T96" s="1488"/>
      <c r="U96" s="1488"/>
      <c r="V96" s="593" t="s">
        <v>2697</v>
      </c>
    </row>
    <row r="97" spans="1:30" s="456" customFormat="1" ht="14.25" customHeight="1">
      <c r="B97" s="562"/>
      <c r="C97" s="562"/>
      <c r="D97" s="562"/>
      <c r="E97" s="562"/>
      <c r="F97" s="562"/>
      <c r="G97" s="610"/>
      <c r="H97" s="557"/>
      <c r="I97" s="557"/>
      <c r="J97" s="557"/>
      <c r="K97" s="557"/>
      <c r="L97" s="562"/>
      <c r="M97" s="562"/>
      <c r="N97" s="562"/>
      <c r="O97" s="562"/>
      <c r="P97" s="562"/>
      <c r="Q97" s="923"/>
      <c r="R97" s="562"/>
      <c r="S97" s="594"/>
      <c r="T97" s="594"/>
      <c r="U97" s="593"/>
      <c r="V97" s="593"/>
    </row>
    <row r="98" spans="1:30" s="456" customFormat="1" ht="30" customHeight="1" thickBot="1">
      <c r="B98" s="609"/>
      <c r="C98" s="1479" t="s">
        <v>2700</v>
      </c>
      <c r="D98" s="1479"/>
      <c r="E98" s="1479"/>
      <c r="F98" s="1479"/>
      <c r="G98" s="1479"/>
      <c r="H98" s="1479"/>
      <c r="I98" s="1479"/>
      <c r="J98" s="1479"/>
      <c r="K98" s="1479"/>
      <c r="L98" s="1479"/>
      <c r="M98" s="1479"/>
      <c r="N98" s="1479"/>
      <c r="O98" s="1479"/>
      <c r="P98" s="563"/>
      <c r="Q98" s="921" t="s">
        <v>2844</v>
      </c>
      <c r="R98" s="1488" t="str">
        <f>IF('B-1 別紙1 '!G76="","",'B-1 別紙1 '!G76)</f>
        <v/>
      </c>
      <c r="S98" s="1488"/>
      <c r="T98" s="1488"/>
      <c r="U98" s="1488"/>
      <c r="V98" s="593" t="s">
        <v>55</v>
      </c>
    </row>
    <row r="99" spans="1:30" s="456" customFormat="1" ht="14.25" customHeight="1">
      <c r="B99" s="562"/>
      <c r="C99" s="562"/>
      <c r="D99" s="562"/>
      <c r="E99" s="562"/>
      <c r="F99" s="562"/>
      <c r="G99" s="610"/>
      <c r="H99" s="557"/>
      <c r="I99" s="557"/>
      <c r="J99" s="557"/>
      <c r="K99" s="557"/>
      <c r="L99" s="562"/>
      <c r="M99" s="562"/>
      <c r="N99" s="562"/>
      <c r="O99" s="562"/>
      <c r="P99" s="562"/>
      <c r="Q99" s="923"/>
      <c r="R99" s="562"/>
      <c r="S99" s="594"/>
      <c r="T99" s="594"/>
      <c r="U99" s="593"/>
      <c r="V99" s="593"/>
    </row>
    <row r="100" spans="1:30" s="456" customFormat="1" ht="30" customHeight="1" thickBot="1">
      <c r="B100" s="609"/>
      <c r="C100" s="1479" t="s">
        <v>2918</v>
      </c>
      <c r="D100" s="1479"/>
      <c r="E100" s="1479"/>
      <c r="F100" s="1479"/>
      <c r="G100" s="1479"/>
      <c r="H100" s="1479"/>
      <c r="I100" s="1479"/>
      <c r="J100" s="1479"/>
      <c r="K100" s="1479"/>
      <c r="L100" s="1479"/>
      <c r="M100" s="1479"/>
      <c r="N100" s="1479"/>
      <c r="O100" s="1479"/>
      <c r="P100" s="563"/>
      <c r="Q100" s="921" t="s">
        <v>2845</v>
      </c>
      <c r="R100" s="1492" t="str">
        <f>IF(R94="","",ROUNDDOWN(R94/R98,1))</f>
        <v/>
      </c>
      <c r="S100" s="1492"/>
      <c r="T100" s="1492"/>
      <c r="U100" s="1492"/>
      <c r="V100" s="593"/>
    </row>
    <row r="101" spans="1:30" s="456" customFormat="1" ht="14.25" customHeight="1">
      <c r="B101" s="562"/>
      <c r="C101" s="562"/>
      <c r="D101" s="562"/>
      <c r="E101" s="562"/>
      <c r="F101" s="562"/>
      <c r="G101" s="610"/>
      <c r="H101" s="557"/>
      <c r="I101" s="557"/>
      <c r="J101" s="557"/>
      <c r="K101" s="557"/>
      <c r="L101" s="562"/>
      <c r="M101" s="562"/>
      <c r="N101" s="562"/>
      <c r="O101" s="562"/>
      <c r="P101" s="562"/>
      <c r="Q101" s="594"/>
      <c r="R101" s="562"/>
      <c r="S101" s="594"/>
      <c r="T101" s="594"/>
      <c r="U101" s="593"/>
      <c r="V101" s="593"/>
    </row>
    <row r="102" spans="1:30" s="456" customFormat="1" ht="30" customHeight="1" thickBot="1">
      <c r="B102" s="609"/>
      <c r="C102" s="1479" t="s">
        <v>2701</v>
      </c>
      <c r="D102" s="1476"/>
      <c r="E102" s="1476"/>
      <c r="F102" s="1476"/>
      <c r="G102" s="1476"/>
      <c r="H102" s="1476"/>
      <c r="I102" s="1476"/>
      <c r="J102" s="1476"/>
      <c r="K102" s="1476"/>
      <c r="L102" s="1476"/>
      <c r="M102" s="1476"/>
      <c r="N102" s="1476"/>
      <c r="O102" s="1476"/>
      <c r="P102" s="563"/>
      <c r="Q102" s="921" t="s">
        <v>2846</v>
      </c>
      <c r="R102" s="1493" t="str">
        <f>IF(R94="","",IF(AND(R96&lt;4800,R100&gt;=2),"住宅用","産業用"))</f>
        <v/>
      </c>
      <c r="S102" s="1493"/>
      <c r="T102" s="1493"/>
      <c r="U102" s="1493"/>
      <c r="V102" s="593"/>
    </row>
    <row r="103" spans="1:30" s="456" customFormat="1" ht="19.5">
      <c r="B103" s="562"/>
      <c r="C103" s="562"/>
      <c r="D103" s="562"/>
      <c r="E103" s="562"/>
      <c r="F103" s="562"/>
      <c r="G103" s="610"/>
      <c r="H103" s="557"/>
      <c r="I103" s="557"/>
      <c r="J103" s="557"/>
      <c r="K103" s="557"/>
      <c r="L103" s="562"/>
      <c r="M103" s="562"/>
      <c r="N103" s="562"/>
      <c r="O103" s="562"/>
      <c r="P103" s="562"/>
      <c r="Q103" s="594"/>
      <c r="R103" s="562"/>
      <c r="S103" s="594"/>
      <c r="T103" s="594"/>
      <c r="U103" s="593"/>
      <c r="V103" s="593"/>
    </row>
    <row r="104" spans="1:30" s="456" customFormat="1" ht="30" customHeight="1" thickBot="1">
      <c r="B104" s="609"/>
      <c r="C104" s="1479" t="s">
        <v>2702</v>
      </c>
      <c r="D104" s="1476"/>
      <c r="E104" s="1476"/>
      <c r="F104" s="1476"/>
      <c r="G104" s="1476"/>
      <c r="H104" s="1476"/>
      <c r="I104" s="1476"/>
      <c r="J104" s="1476"/>
      <c r="K104" s="1476"/>
      <c r="L104" s="1476"/>
      <c r="M104" s="1476"/>
      <c r="N104" s="1476"/>
      <c r="O104" s="1476"/>
      <c r="P104" s="563"/>
      <c r="Q104" s="921" t="s">
        <v>2847</v>
      </c>
      <c r="R104" s="1491"/>
      <c r="S104" s="1491"/>
      <c r="T104" s="1491"/>
      <c r="U104" s="1491"/>
      <c r="V104" s="593"/>
      <c r="Y104" s="456" t="s">
        <v>2381</v>
      </c>
      <c r="Z104" s="456" t="s">
        <v>2377</v>
      </c>
      <c r="AA104" s="456" t="s">
        <v>2378</v>
      </c>
      <c r="AB104" s="456" t="s">
        <v>2379</v>
      </c>
      <c r="AC104" s="456" t="s">
        <v>2380</v>
      </c>
      <c r="AD104" s="456" t="s">
        <v>2376</v>
      </c>
    </row>
    <row r="105" spans="1:30" s="456" customFormat="1" ht="19.5">
      <c r="B105" s="562"/>
      <c r="C105" s="562"/>
      <c r="D105" s="562"/>
      <c r="E105" s="562"/>
      <c r="F105" s="562"/>
      <c r="G105" s="610"/>
      <c r="H105" s="557"/>
      <c r="I105" s="557"/>
      <c r="J105" s="557"/>
      <c r="K105" s="557"/>
      <c r="L105" s="562"/>
      <c r="M105" s="562"/>
      <c r="N105" s="562"/>
      <c r="O105" s="562"/>
      <c r="P105" s="562"/>
      <c r="Q105" s="598"/>
      <c r="R105" s="562"/>
      <c r="S105" s="594"/>
      <c r="T105" s="594"/>
      <c r="U105" s="593"/>
      <c r="V105" s="593"/>
    </row>
    <row r="106" spans="1:30" s="456" customFormat="1" ht="30" customHeight="1" thickBot="1">
      <c r="B106" s="563"/>
      <c r="C106" s="1479" t="s">
        <v>2703</v>
      </c>
      <c r="D106" s="1476"/>
      <c r="E106" s="1476"/>
      <c r="F106" s="1476"/>
      <c r="G106" s="1476"/>
      <c r="H106" s="1476"/>
      <c r="I106" s="1476"/>
      <c r="J106" s="1476"/>
      <c r="K106" s="1476"/>
      <c r="L106" s="1476"/>
      <c r="M106" s="1476"/>
      <c r="N106" s="1476"/>
      <c r="O106" s="1476"/>
      <c r="P106" s="563"/>
      <c r="Q106" s="921" t="s">
        <v>2919</v>
      </c>
      <c r="R106" s="1488"/>
      <c r="S106" s="1488"/>
      <c r="T106" s="1488"/>
      <c r="U106" s="1488"/>
      <c r="V106" s="594" t="s">
        <v>55</v>
      </c>
      <c r="W106" s="550"/>
      <c r="X106" s="550"/>
    </row>
    <row r="107" spans="1:30" s="456" customFormat="1" ht="19.5">
      <c r="A107" s="543"/>
      <c r="B107" s="593"/>
      <c r="C107" s="593"/>
      <c r="D107" s="593"/>
      <c r="E107" s="594"/>
      <c r="F107" s="594"/>
      <c r="G107" s="606"/>
      <c r="H107" s="593"/>
      <c r="I107" s="593"/>
      <c r="J107" s="593"/>
      <c r="K107" s="593"/>
      <c r="L107" s="593"/>
      <c r="M107" s="593"/>
      <c r="N107" s="593"/>
      <c r="O107" s="593"/>
      <c r="P107" s="593"/>
      <c r="Q107" s="922"/>
      <c r="R107" s="593"/>
      <c r="S107" s="593"/>
      <c r="T107" s="593"/>
      <c r="U107" s="593"/>
      <c r="V107" s="593"/>
      <c r="W107" s="543"/>
      <c r="X107" s="543"/>
    </row>
    <row r="108" spans="1:30" s="456" customFormat="1" ht="30" customHeight="1" thickBot="1">
      <c r="B108" s="563"/>
      <c r="C108" s="1479" t="s">
        <v>2704</v>
      </c>
      <c r="D108" s="1476"/>
      <c r="E108" s="1476"/>
      <c r="F108" s="1476"/>
      <c r="G108" s="1476"/>
      <c r="H108" s="1476"/>
      <c r="I108" s="1476"/>
      <c r="J108" s="1476"/>
      <c r="K108" s="1476"/>
      <c r="L108" s="1476"/>
      <c r="M108" s="1476"/>
      <c r="N108" s="1476"/>
      <c r="O108" s="1476"/>
      <c r="P108" s="563"/>
      <c r="Q108" s="921" t="s">
        <v>2848</v>
      </c>
      <c r="R108" s="1488"/>
      <c r="S108" s="1488"/>
      <c r="T108" s="1488"/>
      <c r="U108" s="1488"/>
      <c r="V108" s="594" t="s">
        <v>2698</v>
      </c>
      <c r="W108" s="550"/>
      <c r="X108" s="550"/>
    </row>
    <row r="109" spans="1:30" s="456" customFormat="1" ht="19.5">
      <c r="A109" s="543"/>
      <c r="B109" s="593"/>
      <c r="C109" s="593"/>
      <c r="D109" s="593"/>
      <c r="E109" s="594"/>
      <c r="F109" s="594"/>
      <c r="G109" s="606"/>
      <c r="H109" s="593"/>
      <c r="I109" s="593"/>
      <c r="J109" s="593"/>
      <c r="K109" s="593"/>
      <c r="L109" s="593"/>
      <c r="M109" s="593"/>
      <c r="N109" s="593"/>
      <c r="O109" s="593"/>
      <c r="P109" s="593"/>
      <c r="Q109" s="593"/>
      <c r="R109" s="593"/>
      <c r="S109" s="593"/>
      <c r="T109" s="593"/>
      <c r="U109" s="593"/>
      <c r="V109" s="593"/>
      <c r="W109" s="543"/>
      <c r="X109" s="543"/>
    </row>
    <row r="110" spans="1:30" s="456" customFormat="1" ht="50.1" customHeight="1" thickBot="1">
      <c r="B110" s="563"/>
      <c r="C110" s="1479" t="s">
        <v>2719</v>
      </c>
      <c r="D110" s="1476"/>
      <c r="E110" s="1476"/>
      <c r="F110" s="1476"/>
      <c r="G110" s="1476"/>
      <c r="H110" s="1476"/>
      <c r="I110" s="1476"/>
      <c r="J110" s="1476"/>
      <c r="K110" s="1476"/>
      <c r="L110" s="1476"/>
      <c r="M110" s="1476"/>
      <c r="N110" s="1476"/>
      <c r="O110" s="1476"/>
      <c r="P110" s="563"/>
      <c r="Q110" s="921" t="s">
        <v>2849</v>
      </c>
      <c r="R110" s="1491"/>
      <c r="S110" s="1491"/>
      <c r="T110" s="1491"/>
      <c r="U110" s="1491"/>
      <c r="V110" s="594"/>
      <c r="W110" s="550"/>
      <c r="X110" s="550"/>
    </row>
    <row r="111" spans="1:30" s="456" customFormat="1" ht="19.5">
      <c r="B111" s="562"/>
      <c r="C111" s="562"/>
      <c r="D111" s="562"/>
      <c r="E111" s="562"/>
      <c r="F111" s="562"/>
      <c r="G111" s="610"/>
      <c r="H111" s="557"/>
      <c r="I111" s="557"/>
      <c r="J111" s="557"/>
      <c r="K111" s="557"/>
      <c r="L111" s="562"/>
      <c r="M111" s="562"/>
      <c r="N111" s="562"/>
      <c r="O111" s="562"/>
      <c r="P111" s="562"/>
      <c r="Q111" s="594"/>
      <c r="R111" s="562"/>
      <c r="S111" s="594"/>
      <c r="T111" s="594"/>
      <c r="U111" s="593"/>
      <c r="V111" s="593"/>
    </row>
    <row r="112" spans="1:30" s="456" customFormat="1" ht="50.1" customHeight="1" thickBot="1">
      <c r="B112" s="563"/>
      <c r="C112" s="1479" t="s">
        <v>2720</v>
      </c>
      <c r="D112" s="1476"/>
      <c r="E112" s="1476"/>
      <c r="F112" s="1476"/>
      <c r="G112" s="1476"/>
      <c r="H112" s="1476"/>
      <c r="I112" s="1476"/>
      <c r="J112" s="1476"/>
      <c r="K112" s="1476"/>
      <c r="L112" s="1476"/>
      <c r="M112" s="1476"/>
      <c r="N112" s="1476"/>
      <c r="O112" s="1476"/>
      <c r="P112" s="563"/>
      <c r="Q112" s="921" t="s">
        <v>2920</v>
      </c>
      <c r="R112" s="1491"/>
      <c r="S112" s="1491"/>
      <c r="T112" s="1491"/>
      <c r="U112" s="1491"/>
      <c r="V112" s="594"/>
      <c r="W112" s="550"/>
      <c r="X112" s="550"/>
    </row>
    <row r="113" spans="2:26" s="456" customFormat="1" ht="19.5">
      <c r="B113" s="562"/>
      <c r="C113" s="562"/>
      <c r="D113" s="562"/>
      <c r="E113" s="562"/>
      <c r="F113" s="562"/>
      <c r="G113" s="610"/>
      <c r="H113" s="557"/>
      <c r="I113" s="557"/>
      <c r="J113" s="557"/>
      <c r="K113" s="557"/>
      <c r="L113" s="562"/>
      <c r="M113" s="562"/>
      <c r="N113" s="562"/>
      <c r="O113" s="562"/>
      <c r="P113" s="562"/>
      <c r="Q113" s="594"/>
      <c r="R113" s="562"/>
      <c r="S113" s="594"/>
      <c r="T113" s="594"/>
      <c r="U113" s="593"/>
      <c r="V113" s="593"/>
    </row>
    <row r="114" spans="2:26" s="456" customFormat="1" ht="30" customHeight="1" thickBot="1">
      <c r="B114" s="609"/>
      <c r="C114" s="1479" t="s">
        <v>2925</v>
      </c>
      <c r="D114" s="1476"/>
      <c r="E114" s="1476"/>
      <c r="F114" s="1476"/>
      <c r="G114" s="1476"/>
      <c r="H114" s="1476"/>
      <c r="I114" s="1476"/>
      <c r="J114" s="1476"/>
      <c r="K114" s="1476"/>
      <c r="L114" s="1476"/>
      <c r="M114" s="1476"/>
      <c r="N114" s="1476"/>
      <c r="O114" s="1476"/>
      <c r="P114" s="563"/>
      <c r="Q114" s="921" t="s">
        <v>2921</v>
      </c>
      <c r="R114" s="1505"/>
      <c r="S114" s="1505"/>
      <c r="T114" s="1505"/>
      <c r="U114" s="1505"/>
      <c r="V114" s="593"/>
      <c r="Y114" s="561" t="s">
        <v>2439</v>
      </c>
      <c r="Z114" s="561" t="s">
        <v>2440</v>
      </c>
    </row>
    <row r="115" spans="2:26" s="554" customFormat="1" ht="19.5">
      <c r="B115" s="557"/>
      <c r="C115" s="557"/>
      <c r="D115" s="557"/>
      <c r="E115" s="557"/>
      <c r="F115" s="557"/>
      <c r="G115" s="581"/>
      <c r="H115" s="557"/>
      <c r="I115" s="557"/>
      <c r="J115" s="557"/>
      <c r="K115" s="557"/>
      <c r="L115" s="557"/>
      <c r="M115" s="557"/>
      <c r="N115" s="557"/>
      <c r="O115" s="557"/>
      <c r="P115" s="564"/>
      <c r="Q115" s="557"/>
      <c r="R115" s="564"/>
      <c r="S115" s="557"/>
      <c r="T115" s="557"/>
      <c r="U115" s="557"/>
      <c r="V115" s="557"/>
    </row>
    <row r="116" spans="2:26" s="554" customFormat="1" ht="30" customHeight="1">
      <c r="B116" s="557"/>
      <c r="C116" s="557"/>
      <c r="D116" s="557"/>
      <c r="E116" s="1494" t="s">
        <v>166</v>
      </c>
      <c r="F116" s="1495"/>
      <c r="G116" s="1495"/>
      <c r="H116" s="1496"/>
      <c r="I116" s="1497" t="s">
        <v>2721</v>
      </c>
      <c r="J116" s="1498"/>
      <c r="K116" s="1498"/>
      <c r="L116" s="1498"/>
      <c r="M116" s="1498"/>
      <c r="N116" s="1498"/>
      <c r="O116" s="1498"/>
      <c r="P116" s="1499"/>
      <c r="Q116" s="1500" t="s">
        <v>2722</v>
      </c>
      <c r="R116" s="1500"/>
      <c r="S116" s="1500"/>
      <c r="T116" s="1500"/>
      <c r="U116" s="1500"/>
      <c r="V116" s="557"/>
    </row>
    <row r="117" spans="2:26" s="554" customFormat="1" ht="30" customHeight="1">
      <c r="B117" s="557"/>
      <c r="C117" s="557"/>
      <c r="D117" s="557"/>
      <c r="E117" s="1494" t="s">
        <v>165</v>
      </c>
      <c r="F117" s="1495"/>
      <c r="G117" s="1495"/>
      <c r="H117" s="1496"/>
      <c r="I117" s="1501"/>
      <c r="J117" s="1502"/>
      <c r="K117" s="1502"/>
      <c r="L117" s="1502"/>
      <c r="M117" s="1502"/>
      <c r="N117" s="1502"/>
      <c r="O117" s="1502"/>
      <c r="P117" s="1503"/>
      <c r="Q117" s="1504"/>
      <c r="R117" s="1504"/>
      <c r="S117" s="1504"/>
      <c r="T117" s="1504"/>
      <c r="U117" s="1504"/>
      <c r="V117" s="557" t="s">
        <v>167</v>
      </c>
    </row>
    <row r="118" spans="2:26" s="554" customFormat="1" ht="30" customHeight="1">
      <c r="B118" s="557"/>
      <c r="C118" s="557"/>
      <c r="D118" s="557"/>
      <c r="E118" s="1494" t="s">
        <v>171</v>
      </c>
      <c r="F118" s="1495"/>
      <c r="G118" s="1495"/>
      <c r="H118" s="1496"/>
      <c r="I118" s="1501"/>
      <c r="J118" s="1502"/>
      <c r="K118" s="1502"/>
      <c r="L118" s="1502"/>
      <c r="M118" s="1502"/>
      <c r="N118" s="1502"/>
      <c r="O118" s="1502"/>
      <c r="P118" s="1503"/>
      <c r="Q118" s="1504"/>
      <c r="R118" s="1504"/>
      <c r="S118" s="1504"/>
      <c r="T118" s="1504"/>
      <c r="U118" s="1504"/>
      <c r="V118" s="557" t="s">
        <v>167</v>
      </c>
    </row>
    <row r="119" spans="2:26" s="554" customFormat="1" ht="30" customHeight="1">
      <c r="B119" s="557"/>
      <c r="C119" s="563"/>
      <c r="D119" s="563"/>
      <c r="E119" s="563"/>
      <c r="F119" s="563"/>
      <c r="G119" s="582"/>
      <c r="H119" s="563"/>
      <c r="I119" s="557"/>
      <c r="J119" s="557"/>
      <c r="K119" s="557"/>
      <c r="L119" s="557"/>
      <c r="M119" s="557"/>
      <c r="N119" s="557"/>
      <c r="O119" s="557"/>
      <c r="P119" s="922" t="s">
        <v>2922</v>
      </c>
      <c r="Q119" s="1509">
        <f>SUM(Q117:U118)</f>
        <v>0</v>
      </c>
      <c r="R119" s="1509"/>
      <c r="S119" s="1509"/>
      <c r="T119" s="1509"/>
      <c r="U119" s="1509"/>
      <c r="V119" s="557" t="s">
        <v>167</v>
      </c>
    </row>
    <row r="120" spans="2:26" s="554" customFormat="1" ht="24" customHeight="1">
      <c r="B120" s="557"/>
      <c r="C120" s="563"/>
      <c r="D120" s="563"/>
      <c r="E120" s="563"/>
      <c r="F120" s="563"/>
      <c r="G120" s="582"/>
      <c r="H120" s="593"/>
      <c r="I120" s="557"/>
      <c r="J120" s="557"/>
      <c r="K120" s="557"/>
      <c r="L120" s="557" t="s">
        <v>2718</v>
      </c>
      <c r="M120" s="557"/>
      <c r="N120" s="557"/>
      <c r="O120" s="557"/>
      <c r="P120" s="564"/>
      <c r="Q120" s="557"/>
      <c r="R120" s="564"/>
      <c r="S120" s="557"/>
      <c r="T120" s="557"/>
      <c r="U120" s="557"/>
      <c r="V120" s="557"/>
    </row>
    <row r="121" spans="2:26" s="554" customFormat="1" ht="14.25" customHeight="1">
      <c r="B121" s="557"/>
      <c r="C121" s="563"/>
      <c r="D121" s="563"/>
      <c r="E121" s="563"/>
      <c r="F121" s="563"/>
      <c r="G121" s="582"/>
      <c r="H121" s="563"/>
      <c r="I121" s="557"/>
      <c r="J121" s="557"/>
      <c r="K121" s="557"/>
      <c r="L121" s="557"/>
      <c r="M121" s="557"/>
      <c r="N121" s="557"/>
      <c r="O121" s="557"/>
      <c r="P121" s="564"/>
      <c r="Q121" s="557"/>
      <c r="R121" s="564"/>
      <c r="S121" s="557"/>
      <c r="T121" s="557"/>
      <c r="U121" s="557"/>
      <c r="V121" s="557"/>
    </row>
    <row r="122" spans="2:26" s="456" customFormat="1" ht="30" customHeight="1" thickBot="1">
      <c r="B122" s="609"/>
      <c r="C122" s="1479" t="s">
        <v>2723</v>
      </c>
      <c r="D122" s="1476"/>
      <c r="E122" s="1476"/>
      <c r="F122" s="1476"/>
      <c r="G122" s="1476"/>
      <c r="H122" s="1476"/>
      <c r="I122" s="1476"/>
      <c r="J122" s="1476"/>
      <c r="K122" s="1476"/>
      <c r="L122" s="1476"/>
      <c r="M122" s="1476"/>
      <c r="N122" s="1476"/>
      <c r="O122" s="1476"/>
      <c r="P122" s="563"/>
      <c r="Q122" s="921" t="s">
        <v>2923</v>
      </c>
      <c r="R122" s="1507" t="str">
        <f>IF(R102="住宅用",IF(R94="","",(Q119-IF(R114="切り分けられる",0,ROUNDDOWN(R98,1)*20000))/R94),"―")</f>
        <v>―</v>
      </c>
      <c r="S122" s="1507"/>
      <c r="T122" s="1507"/>
      <c r="U122" s="1507"/>
      <c r="V122" s="593" t="s">
        <v>2705</v>
      </c>
    </row>
    <row r="123" spans="2:26" s="554" customFormat="1" ht="42.75" customHeight="1">
      <c r="B123" s="557"/>
      <c r="C123" s="1506" t="s">
        <v>2926</v>
      </c>
      <c r="D123" s="1506"/>
      <c r="E123" s="1506"/>
      <c r="F123" s="1506"/>
      <c r="G123" s="1506"/>
      <c r="H123" s="1506"/>
      <c r="I123" s="1506"/>
      <c r="J123" s="1506"/>
      <c r="K123" s="1506"/>
      <c r="L123" s="1506"/>
      <c r="M123" s="1506"/>
      <c r="N123" s="1506"/>
      <c r="O123" s="1506"/>
      <c r="P123" s="1506"/>
      <c r="Q123" s="1506"/>
      <c r="R123" s="564"/>
      <c r="S123" s="557"/>
      <c r="T123" s="557"/>
      <c r="U123" s="557"/>
      <c r="V123" s="557"/>
    </row>
    <row r="124" spans="2:26" s="554" customFormat="1" ht="19.5">
      <c r="B124" s="557"/>
      <c r="C124" s="616"/>
      <c r="D124" s="616"/>
      <c r="E124" s="616"/>
      <c r="F124" s="616"/>
      <c r="G124" s="616"/>
      <c r="H124" s="616"/>
      <c r="I124" s="616"/>
      <c r="J124" s="616"/>
      <c r="K124" s="616"/>
      <c r="L124" s="616"/>
      <c r="M124" s="616"/>
      <c r="N124" s="616"/>
      <c r="O124" s="616"/>
      <c r="P124" s="564"/>
      <c r="Q124" s="557"/>
      <c r="R124" s="564"/>
      <c r="S124" s="557"/>
      <c r="T124" s="557"/>
      <c r="U124" s="557"/>
      <c r="V124" s="557"/>
    </row>
    <row r="125" spans="2:26" s="456" customFormat="1" ht="30" customHeight="1" thickBot="1">
      <c r="B125" s="609"/>
      <c r="C125" s="1479" t="s">
        <v>2724</v>
      </c>
      <c r="D125" s="1476"/>
      <c r="E125" s="1476"/>
      <c r="F125" s="1476"/>
      <c r="G125" s="1476"/>
      <c r="H125" s="1476"/>
      <c r="I125" s="1476"/>
      <c r="J125" s="1476"/>
      <c r="K125" s="1476"/>
      <c r="L125" s="1476"/>
      <c r="M125" s="1476"/>
      <c r="N125" s="1476"/>
      <c r="O125" s="1476"/>
      <c r="P125" s="563"/>
      <c r="Q125" s="921" t="s">
        <v>2924</v>
      </c>
      <c r="R125" s="1507" t="str">
        <f>IF(R102="産業用",IF(R94="","",(Q119-IF(R100&lt;3,0,ROUNDDOWN(R98,1)*30000)-IF(R114="切り分けられる",0,ROUNDDOWN(R98,1)*20000))/R98),"―")</f>
        <v>―</v>
      </c>
      <c r="S125" s="1507"/>
      <c r="T125" s="1507"/>
      <c r="U125" s="1507"/>
      <c r="V125" s="593" t="s">
        <v>2706</v>
      </c>
    </row>
    <row r="126" spans="2:26" s="554" customFormat="1" ht="66" customHeight="1">
      <c r="B126" s="557"/>
      <c r="C126" s="1506" t="s">
        <v>2927</v>
      </c>
      <c r="D126" s="1506"/>
      <c r="E126" s="1506"/>
      <c r="F126" s="1506"/>
      <c r="G126" s="1506"/>
      <c r="H126" s="1506"/>
      <c r="I126" s="1506"/>
      <c r="J126" s="1506"/>
      <c r="K126" s="1506"/>
      <c r="L126" s="1506"/>
      <c r="M126" s="1506"/>
      <c r="N126" s="1506"/>
      <c r="O126" s="1506"/>
      <c r="P126" s="1506"/>
      <c r="Q126" s="1506"/>
      <c r="R126" s="557"/>
      <c r="S126" s="564"/>
      <c r="T126" s="564"/>
      <c r="U126" s="557"/>
      <c r="V126" s="557"/>
      <c r="W126" s="556"/>
      <c r="X126" s="556"/>
    </row>
    <row r="127" spans="2:26" s="554" customFormat="1" ht="14.25" customHeight="1">
      <c r="B127" s="557"/>
      <c r="C127" s="557"/>
      <c r="D127" s="557"/>
      <c r="E127" s="557"/>
      <c r="F127" s="557"/>
      <c r="G127" s="581"/>
      <c r="H127" s="814"/>
      <c r="I127" s="814"/>
      <c r="J127" s="814"/>
      <c r="K127" s="814"/>
      <c r="L127" s="814"/>
      <c r="M127" s="814"/>
      <c r="N127" s="814"/>
      <c r="O127" s="814"/>
      <c r="P127" s="814"/>
      <c r="Q127" s="564"/>
      <c r="R127" s="557"/>
      <c r="S127" s="564"/>
      <c r="T127" s="564"/>
      <c r="U127" s="557"/>
      <c r="V127" s="557"/>
      <c r="W127" s="556"/>
      <c r="X127" s="556"/>
    </row>
    <row r="128" spans="2:26" s="554" customFormat="1" ht="14.25" customHeight="1">
      <c r="B128" s="557"/>
      <c r="C128" s="557"/>
      <c r="D128" s="557"/>
      <c r="E128" s="557"/>
      <c r="F128" s="557"/>
      <c r="G128" s="581"/>
      <c r="H128" s="557"/>
      <c r="I128" s="557"/>
      <c r="J128" s="557"/>
      <c r="K128" s="557"/>
      <c r="L128" s="557"/>
      <c r="M128" s="557"/>
      <c r="N128" s="557"/>
      <c r="O128" s="557"/>
      <c r="P128" s="557"/>
      <c r="Q128" s="564"/>
      <c r="R128" s="557"/>
      <c r="S128" s="564"/>
      <c r="T128" s="564"/>
      <c r="U128" s="557"/>
      <c r="V128" s="557"/>
      <c r="W128" s="556"/>
      <c r="X128" s="556"/>
    </row>
    <row r="129" spans="2:27" s="554" customFormat="1" ht="43.5" customHeight="1">
      <c r="B129" s="557"/>
      <c r="C129" s="557"/>
      <c r="D129" s="557"/>
      <c r="E129" s="557"/>
      <c r="F129" s="557"/>
      <c r="G129" s="581"/>
      <c r="H129" s="557"/>
      <c r="I129" s="557"/>
      <c r="J129" s="557"/>
      <c r="K129" s="557"/>
      <c r="L129" s="557"/>
      <c r="M129" s="1508" t="s">
        <v>2392</v>
      </c>
      <c r="N129" s="1508"/>
      <c r="O129" s="1508"/>
      <c r="P129" s="1508"/>
      <c r="Q129" s="1508"/>
      <c r="R129" s="1508"/>
      <c r="S129" s="1508"/>
      <c r="T129" s="1508"/>
      <c r="U129" s="1508" t="s">
        <v>2716</v>
      </c>
      <c r="V129" s="1508"/>
      <c r="W129" s="556"/>
      <c r="X129" s="556"/>
    </row>
    <row r="130" spans="2:27" s="554" customFormat="1" ht="30" customHeight="1">
      <c r="B130" s="557"/>
      <c r="C130" s="557"/>
      <c r="D130" s="557"/>
      <c r="E130" s="1510" t="s">
        <v>2384</v>
      </c>
      <c r="F130" s="1511"/>
      <c r="G130" s="1494" t="s">
        <v>2386</v>
      </c>
      <c r="H130" s="1495"/>
      <c r="I130" s="1495"/>
      <c r="J130" s="1495"/>
      <c r="K130" s="1495"/>
      <c r="L130" s="1495"/>
      <c r="M130" s="1500" t="s">
        <v>2710</v>
      </c>
      <c r="N130" s="1500"/>
      <c r="O130" s="1500"/>
      <c r="P130" s="1500"/>
      <c r="Q130" s="1500"/>
      <c r="R130" s="1500"/>
      <c r="S130" s="1500"/>
      <c r="T130" s="1500"/>
      <c r="U130" s="1500" t="str">
        <f>IF($R102="住宅用",IF(AND($R104="10年",$R122&lt;=60000),"○",""),"")</f>
        <v/>
      </c>
      <c r="V130" s="1500"/>
      <c r="W130" s="556"/>
      <c r="X130" s="556"/>
    </row>
    <row r="131" spans="2:27" s="554" customFormat="1" ht="30" customHeight="1">
      <c r="B131" s="557"/>
      <c r="C131" s="557"/>
      <c r="D131" s="557"/>
      <c r="E131" s="1512"/>
      <c r="F131" s="1513"/>
      <c r="G131" s="1494" t="s">
        <v>2387</v>
      </c>
      <c r="H131" s="1495"/>
      <c r="I131" s="1495"/>
      <c r="J131" s="1495"/>
      <c r="K131" s="1495"/>
      <c r="L131" s="1495"/>
      <c r="M131" s="1500" t="s">
        <v>2711</v>
      </c>
      <c r="N131" s="1500"/>
      <c r="O131" s="1500"/>
      <c r="P131" s="1500"/>
      <c r="Q131" s="1500"/>
      <c r="R131" s="1500"/>
      <c r="S131" s="1500"/>
      <c r="T131" s="1500"/>
      <c r="U131" s="1500" t="str">
        <f>IF($R102="住宅用",IF(AND($R104="11年",$R122&lt;=66000),"○",""),"")</f>
        <v/>
      </c>
      <c r="V131" s="1500"/>
      <c r="W131" s="556"/>
      <c r="X131" s="556"/>
    </row>
    <row r="132" spans="2:27" s="554" customFormat="1" ht="30" customHeight="1">
      <c r="B132" s="557"/>
      <c r="C132" s="557"/>
      <c r="D132" s="557"/>
      <c r="E132" s="1512"/>
      <c r="F132" s="1513"/>
      <c r="G132" s="1494" t="s">
        <v>2388</v>
      </c>
      <c r="H132" s="1495"/>
      <c r="I132" s="1495"/>
      <c r="J132" s="1495"/>
      <c r="K132" s="1495"/>
      <c r="L132" s="1495"/>
      <c r="M132" s="1500" t="s">
        <v>2712</v>
      </c>
      <c r="N132" s="1500"/>
      <c r="O132" s="1500"/>
      <c r="P132" s="1500"/>
      <c r="Q132" s="1500"/>
      <c r="R132" s="1500"/>
      <c r="S132" s="1500"/>
      <c r="T132" s="1500"/>
      <c r="U132" s="1500" t="str">
        <f>IF($R102="住宅用",IF(AND($R104="12年",$R122&lt;=72000),"○",""),"")</f>
        <v/>
      </c>
      <c r="V132" s="1500"/>
      <c r="W132" s="556"/>
      <c r="X132" s="556"/>
    </row>
    <row r="133" spans="2:27" s="554" customFormat="1" ht="30" customHeight="1">
      <c r="B133" s="557"/>
      <c r="C133" s="557"/>
      <c r="D133" s="557"/>
      <c r="E133" s="1512"/>
      <c r="F133" s="1513"/>
      <c r="G133" s="1494" t="s">
        <v>2389</v>
      </c>
      <c r="H133" s="1495"/>
      <c r="I133" s="1495"/>
      <c r="J133" s="1495"/>
      <c r="K133" s="1495"/>
      <c r="L133" s="1495"/>
      <c r="M133" s="1500" t="s">
        <v>2713</v>
      </c>
      <c r="N133" s="1500"/>
      <c r="O133" s="1500"/>
      <c r="P133" s="1500"/>
      <c r="Q133" s="1500"/>
      <c r="R133" s="1500"/>
      <c r="S133" s="1500"/>
      <c r="T133" s="1500"/>
      <c r="U133" s="1500" t="str">
        <f>IF($R102="住宅用",IF(AND($R104="13年",$R122&lt;=78000),"○",""),"")</f>
        <v/>
      </c>
      <c r="V133" s="1500"/>
      <c r="W133" s="556"/>
      <c r="X133" s="556"/>
    </row>
    <row r="134" spans="2:27" s="554" customFormat="1" ht="30" customHeight="1">
      <c r="B134" s="557"/>
      <c r="C134" s="557"/>
      <c r="D134" s="557"/>
      <c r="E134" s="1512"/>
      <c r="F134" s="1513"/>
      <c r="G134" s="1494" t="s">
        <v>2390</v>
      </c>
      <c r="H134" s="1495"/>
      <c r="I134" s="1495"/>
      <c r="J134" s="1495"/>
      <c r="K134" s="1495"/>
      <c r="L134" s="1495"/>
      <c r="M134" s="1500" t="s">
        <v>2714</v>
      </c>
      <c r="N134" s="1500"/>
      <c r="O134" s="1500"/>
      <c r="P134" s="1500"/>
      <c r="Q134" s="1500"/>
      <c r="R134" s="1500"/>
      <c r="S134" s="1500"/>
      <c r="T134" s="1500"/>
      <c r="U134" s="1500" t="str">
        <f>IF($R102="住宅用",IF(AND($R104="14年",$R122&lt;=84000),"○",""),"")</f>
        <v/>
      </c>
      <c r="V134" s="1500"/>
      <c r="W134" s="556"/>
      <c r="X134" s="556"/>
    </row>
    <row r="135" spans="2:27" s="554" customFormat="1" ht="30" customHeight="1">
      <c r="B135" s="557"/>
      <c r="C135" s="557"/>
      <c r="D135" s="557"/>
      <c r="E135" s="1514"/>
      <c r="F135" s="1515"/>
      <c r="G135" s="1494" t="s">
        <v>2391</v>
      </c>
      <c r="H135" s="1495"/>
      <c r="I135" s="1495"/>
      <c r="J135" s="1495"/>
      <c r="K135" s="1495"/>
      <c r="L135" s="1495"/>
      <c r="M135" s="1500" t="s">
        <v>2715</v>
      </c>
      <c r="N135" s="1500"/>
      <c r="O135" s="1500"/>
      <c r="P135" s="1500"/>
      <c r="Q135" s="1500"/>
      <c r="R135" s="1500"/>
      <c r="S135" s="1500"/>
      <c r="T135" s="1500"/>
      <c r="U135" s="1500" t="str">
        <f>IF($R102="住宅用",IF(AND($R104="15年以上",$R122&lt;=90000),"○",""),"")</f>
        <v/>
      </c>
      <c r="V135" s="1500"/>
      <c r="W135" s="556"/>
      <c r="X135" s="556"/>
    </row>
    <row r="136" spans="2:27" s="554" customFormat="1" ht="30" customHeight="1">
      <c r="B136" s="557"/>
      <c r="C136" s="557"/>
      <c r="D136" s="557"/>
      <c r="E136" s="1494" t="s">
        <v>2385</v>
      </c>
      <c r="F136" s="1496"/>
      <c r="G136" s="1526"/>
      <c r="H136" s="1527"/>
      <c r="I136" s="1527"/>
      <c r="J136" s="1527"/>
      <c r="K136" s="1527"/>
      <c r="L136" s="1527"/>
      <c r="M136" s="1500" t="s">
        <v>2816</v>
      </c>
      <c r="N136" s="1500"/>
      <c r="O136" s="1500"/>
      <c r="P136" s="1500"/>
      <c r="Q136" s="1500"/>
      <c r="R136" s="1500"/>
      <c r="S136" s="1500"/>
      <c r="T136" s="1500"/>
      <c r="U136" s="1500" t="str">
        <f>IF($R102="産業用",IF($R125&lt;=150000,"○",""),"")</f>
        <v/>
      </c>
      <c r="V136" s="1500"/>
      <c r="W136" s="556"/>
      <c r="X136" s="556"/>
    </row>
    <row r="137" spans="2:27" s="554" customFormat="1" ht="30" customHeight="1">
      <c r="B137" s="557"/>
      <c r="C137" s="557"/>
      <c r="D137" s="557"/>
      <c r="E137" s="557"/>
      <c r="F137" s="557"/>
      <c r="G137" s="581"/>
      <c r="H137" s="557"/>
      <c r="I137" s="557"/>
      <c r="J137" s="557"/>
      <c r="K137" s="557"/>
      <c r="L137" s="557"/>
      <c r="M137" s="557"/>
      <c r="N137" s="557"/>
      <c r="O137" s="557"/>
      <c r="P137" s="557"/>
      <c r="Q137" s="617"/>
      <c r="R137" s="617"/>
      <c r="S137" s="617"/>
      <c r="T137" s="564"/>
      <c r="U137" s="1500" t="str" cm="1">
        <f t="array" ref="U137">IF(AND(U130:V136=""),"",IF(OR(U130:V136="○"),"○",""))</f>
        <v/>
      </c>
      <c r="V137" s="1500"/>
      <c r="W137" s="556"/>
      <c r="X137" s="556"/>
    </row>
    <row r="138" spans="2:27" s="554" customFormat="1" ht="30" customHeight="1">
      <c r="B138" s="557"/>
      <c r="C138" s="557"/>
      <c r="D138" s="557"/>
      <c r="E138" s="557"/>
      <c r="F138" s="557"/>
      <c r="G138" s="581"/>
      <c r="H138" s="557"/>
      <c r="I138" s="557"/>
      <c r="J138" s="557"/>
      <c r="K138" s="557"/>
      <c r="L138" s="557"/>
      <c r="M138" s="557"/>
      <c r="N138" s="557"/>
      <c r="O138" s="557"/>
      <c r="P138" s="557"/>
      <c r="Q138" s="598"/>
      <c r="R138" s="562"/>
      <c r="S138" s="564"/>
      <c r="T138" s="564"/>
      <c r="U138" s="557"/>
      <c r="V138" s="557"/>
      <c r="W138" s="556"/>
      <c r="X138" s="556"/>
    </row>
    <row r="139" spans="2:27" s="554" customFormat="1" ht="30" customHeight="1">
      <c r="B139" s="557"/>
      <c r="C139" s="593" t="s">
        <v>2708</v>
      </c>
      <c r="D139" s="557"/>
      <c r="E139" s="557"/>
      <c r="F139" s="557"/>
      <c r="G139" s="581"/>
      <c r="H139" s="563"/>
      <c r="I139" s="563"/>
      <c r="J139" s="563"/>
      <c r="K139" s="563"/>
      <c r="L139" s="563"/>
      <c r="M139" s="563"/>
      <c r="N139" s="563"/>
      <c r="O139" s="563"/>
      <c r="P139" s="563"/>
      <c r="Q139" s="611"/>
      <c r="R139" s="557"/>
      <c r="S139" s="564"/>
      <c r="T139" s="564"/>
      <c r="U139" s="557"/>
      <c r="V139" s="557"/>
    </row>
    <row r="140" spans="2:27" s="554" customFormat="1" ht="30" customHeight="1">
      <c r="B140" s="557"/>
      <c r="C140" s="1520" t="s">
        <v>2383</v>
      </c>
      <c r="D140" s="1521"/>
      <c r="E140" s="1521"/>
      <c r="F140" s="1522"/>
      <c r="G140" s="1523" t="s">
        <v>2382</v>
      </c>
      <c r="H140" s="1524"/>
      <c r="I140" s="1524"/>
      <c r="J140" s="1524"/>
      <c r="K140" s="1524"/>
      <c r="L140" s="1524"/>
      <c r="M140" s="1524"/>
      <c r="N140" s="1524"/>
      <c r="O140" s="1524"/>
      <c r="P140" s="1524"/>
      <c r="Q140" s="1524"/>
      <c r="R140" s="1524"/>
      <c r="S140" s="1524"/>
      <c r="T140" s="1524"/>
      <c r="U140" s="1525"/>
      <c r="V140" s="812" t="s">
        <v>2707</v>
      </c>
    </row>
    <row r="141" spans="2:27" s="554" customFormat="1" ht="71.25" customHeight="1">
      <c r="B141" s="557"/>
      <c r="C141" s="1516" t="s">
        <v>203</v>
      </c>
      <c r="D141" s="1517"/>
      <c r="E141" s="1517"/>
      <c r="F141" s="1518"/>
      <c r="G141" s="1516" t="s">
        <v>240</v>
      </c>
      <c r="H141" s="1517"/>
      <c r="I141" s="1517"/>
      <c r="J141" s="1517"/>
      <c r="K141" s="1517"/>
      <c r="L141" s="1517"/>
      <c r="M141" s="1517"/>
      <c r="N141" s="1517"/>
      <c r="O141" s="1517"/>
      <c r="P141" s="1517"/>
      <c r="Q141" s="1517"/>
      <c r="R141" s="1517"/>
      <c r="S141" s="1517"/>
      <c r="T141" s="1517"/>
      <c r="U141" s="1518"/>
      <c r="V141" s="894"/>
      <c r="W141"/>
      <c r="X141"/>
      <c r="Y141"/>
      <c r="Z141"/>
      <c r="AA141"/>
    </row>
    <row r="142" spans="2:27" s="554" customFormat="1" ht="37.5" customHeight="1">
      <c r="B142" s="557"/>
      <c r="C142" s="1516" t="s">
        <v>241</v>
      </c>
      <c r="D142" s="1517"/>
      <c r="E142" s="1517"/>
      <c r="F142" s="1518"/>
      <c r="G142" s="1516" t="s">
        <v>204</v>
      </c>
      <c r="H142" s="1517"/>
      <c r="I142" s="1517"/>
      <c r="J142" s="1517"/>
      <c r="K142" s="1517"/>
      <c r="L142" s="1517"/>
      <c r="M142" s="1517"/>
      <c r="N142" s="1517"/>
      <c r="O142" s="1517"/>
      <c r="P142" s="1517"/>
      <c r="Q142" s="1517"/>
      <c r="R142" s="1517"/>
      <c r="S142" s="1517"/>
      <c r="T142" s="1517"/>
      <c r="U142" s="1518"/>
      <c r="V142" s="894"/>
    </row>
    <row r="143" spans="2:27" s="554" customFormat="1" ht="125.25" customHeight="1">
      <c r="B143" s="557"/>
      <c r="C143" s="1516" t="s">
        <v>242</v>
      </c>
      <c r="D143" s="1517"/>
      <c r="E143" s="1517"/>
      <c r="F143" s="1518"/>
      <c r="G143" s="1516" t="s">
        <v>244</v>
      </c>
      <c r="H143" s="1517"/>
      <c r="I143" s="1517"/>
      <c r="J143" s="1517"/>
      <c r="K143" s="1517"/>
      <c r="L143" s="1517"/>
      <c r="M143" s="1517"/>
      <c r="N143" s="1517"/>
      <c r="O143" s="1517"/>
      <c r="P143" s="1517"/>
      <c r="Q143" s="1517"/>
      <c r="R143" s="1517"/>
      <c r="S143" s="1517"/>
      <c r="T143" s="1517"/>
      <c r="U143" s="1518"/>
      <c r="V143" s="894"/>
    </row>
    <row r="144" spans="2:27" s="554" customFormat="1" ht="104.25" customHeight="1">
      <c r="B144" s="557"/>
      <c r="C144" s="1516" t="s">
        <v>2695</v>
      </c>
      <c r="D144" s="1517"/>
      <c r="E144" s="1517"/>
      <c r="F144" s="1518"/>
      <c r="G144" s="1516" t="s">
        <v>205</v>
      </c>
      <c r="H144" s="1517"/>
      <c r="I144" s="1517"/>
      <c r="J144" s="1517"/>
      <c r="K144" s="1517"/>
      <c r="L144" s="1517"/>
      <c r="M144" s="1517"/>
      <c r="N144" s="1517"/>
      <c r="O144" s="1517"/>
      <c r="P144" s="1517"/>
      <c r="Q144" s="1517"/>
      <c r="R144" s="1517"/>
      <c r="S144" s="1517"/>
      <c r="T144" s="1517"/>
      <c r="U144" s="1518"/>
      <c r="V144" s="894"/>
    </row>
    <row r="145" spans="1:24" s="554" customFormat="1" ht="64.5" customHeight="1">
      <c r="B145" s="557"/>
      <c r="C145" s="1516" t="s">
        <v>2696</v>
      </c>
      <c r="D145" s="1517"/>
      <c r="E145" s="1517"/>
      <c r="F145" s="1518"/>
      <c r="G145" s="1516" t="s">
        <v>206</v>
      </c>
      <c r="H145" s="1517"/>
      <c r="I145" s="1517"/>
      <c r="J145" s="1517"/>
      <c r="K145" s="1517"/>
      <c r="L145" s="1517"/>
      <c r="M145" s="1517"/>
      <c r="N145" s="1517"/>
      <c r="O145" s="1517"/>
      <c r="P145" s="1517"/>
      <c r="Q145" s="1517"/>
      <c r="R145" s="1517"/>
      <c r="S145" s="1517"/>
      <c r="T145" s="1517"/>
      <c r="U145" s="1518"/>
      <c r="V145" s="894"/>
    </row>
    <row r="146" spans="1:24" s="554" customFormat="1" ht="91.5" customHeight="1">
      <c r="B146" s="557"/>
      <c r="C146" s="1516" t="s">
        <v>243</v>
      </c>
      <c r="D146" s="1517"/>
      <c r="E146" s="1517"/>
      <c r="F146" s="1518"/>
      <c r="G146" s="1516" t="s">
        <v>245</v>
      </c>
      <c r="H146" s="1517"/>
      <c r="I146" s="1517"/>
      <c r="J146" s="1517"/>
      <c r="K146" s="1517"/>
      <c r="L146" s="1517"/>
      <c r="M146" s="1517"/>
      <c r="N146" s="1517"/>
      <c r="O146" s="1517"/>
      <c r="P146" s="1517"/>
      <c r="Q146" s="1517"/>
      <c r="R146" s="1517"/>
      <c r="S146" s="1517"/>
      <c r="T146" s="1517"/>
      <c r="U146" s="1518"/>
      <c r="V146" s="894"/>
    </row>
    <row r="147" spans="1:24" s="554" customFormat="1" ht="51" customHeight="1">
      <c r="B147" s="557"/>
      <c r="C147" s="557"/>
      <c r="D147" s="557"/>
      <c r="E147" s="557"/>
      <c r="F147" s="557"/>
      <c r="G147" s="581"/>
      <c r="H147" s="557"/>
      <c r="I147" s="557"/>
      <c r="J147" s="557"/>
      <c r="K147" s="557"/>
      <c r="L147" s="557"/>
      <c r="M147" s="557"/>
      <c r="N147" s="557"/>
      <c r="O147" s="557"/>
      <c r="P147" s="557"/>
      <c r="Q147" s="598"/>
      <c r="R147" s="615"/>
      <c r="S147" s="564"/>
      <c r="T147" s="564"/>
      <c r="U147" s="814" t="s">
        <v>2709</v>
      </c>
      <c r="V147" s="812" t="str" cm="1">
        <f t="array" ref="V147">IF(OR(AND(V141:V146="○"),AND(V141:V143="○",V144:V145="該当しない",V146="○")),"○","")</f>
        <v/>
      </c>
    </row>
    <row r="148" spans="1:24" s="554" customFormat="1" ht="14.25" customHeight="1">
      <c r="B148" s="557"/>
      <c r="C148" s="557"/>
      <c r="D148" s="557"/>
      <c r="E148" s="557"/>
      <c r="F148" s="557"/>
      <c r="G148" s="581"/>
      <c r="H148" s="557"/>
      <c r="I148" s="557"/>
      <c r="J148" s="557"/>
      <c r="K148" s="557"/>
      <c r="L148" s="557"/>
      <c r="M148" s="557"/>
      <c r="N148" s="557"/>
      <c r="O148" s="557"/>
      <c r="P148" s="557"/>
      <c r="Q148" s="564"/>
      <c r="R148" s="557"/>
      <c r="S148" s="564"/>
      <c r="T148" s="564"/>
      <c r="U148" s="557"/>
      <c r="V148" s="557"/>
      <c r="W148" s="556"/>
      <c r="X148" s="556"/>
    </row>
    <row r="149" spans="1:24" s="456" customFormat="1" ht="14.25" customHeight="1">
      <c r="B149" s="565"/>
      <c r="C149" s="565"/>
      <c r="D149" s="565"/>
      <c r="E149" s="565"/>
      <c r="F149" s="565"/>
      <c r="G149" s="612"/>
      <c r="H149" s="556"/>
      <c r="I149" s="556"/>
      <c r="J149" s="556"/>
      <c r="K149" s="556"/>
      <c r="L149" s="565"/>
      <c r="M149" s="565"/>
      <c r="N149" s="565"/>
      <c r="O149" s="565"/>
      <c r="P149" s="565"/>
      <c r="Q149" s="547"/>
      <c r="R149" s="565"/>
      <c r="S149" s="547"/>
      <c r="T149" s="547"/>
      <c r="U149" s="544"/>
      <c r="V149" s="544"/>
    </row>
    <row r="150" spans="1:24" s="456" customFormat="1" ht="45.75" customHeight="1">
      <c r="B150" s="1519" t="s">
        <v>2726</v>
      </c>
      <c r="C150" s="1519"/>
      <c r="D150" s="1519"/>
      <c r="E150" s="1519"/>
      <c r="F150" s="1519"/>
      <c r="G150" s="1519"/>
      <c r="H150" s="1519"/>
      <c r="I150" s="1519"/>
      <c r="J150" s="1519"/>
      <c r="K150" s="1519"/>
      <c r="L150" s="1519"/>
      <c r="M150" s="1519"/>
      <c r="N150" s="1519"/>
      <c r="O150" s="1519"/>
      <c r="P150" s="1519"/>
      <c r="Q150" s="1519"/>
      <c r="R150" s="1519"/>
      <c r="S150" s="1519"/>
      <c r="T150" s="1519"/>
      <c r="U150" s="1519"/>
      <c r="V150" s="1519"/>
    </row>
    <row r="151" spans="1:24" s="456" customFormat="1" ht="19.5">
      <c r="A151" s="543"/>
      <c r="B151" s="536"/>
      <c r="C151" s="536"/>
      <c r="D151" s="536"/>
      <c r="E151" s="613"/>
      <c r="F151" s="613"/>
      <c r="G151" s="614"/>
      <c r="H151" s="536"/>
      <c r="I151" s="536"/>
      <c r="J151" s="536"/>
      <c r="K151" s="536"/>
      <c r="L151" s="536"/>
      <c r="M151" s="536"/>
      <c r="N151" s="536"/>
      <c r="O151" s="536"/>
      <c r="P151" s="536"/>
      <c r="Q151" s="536"/>
      <c r="R151" s="536"/>
      <c r="S151" s="536"/>
      <c r="T151" s="536"/>
      <c r="U151" s="536"/>
      <c r="V151" s="536"/>
      <c r="W151" s="543"/>
      <c r="X151" s="543"/>
    </row>
    <row r="152" spans="1:24" s="456" customFormat="1" ht="19.5">
      <c r="G152" s="578"/>
    </row>
    <row r="153" spans="1:24"/>
    <row r="154" spans="1:24" ht="18.75" customHeight="1"/>
    <row r="155" spans="1:24" ht="18.75" customHeight="1"/>
    <row r="156" spans="1:24" ht="18.75" customHeight="1"/>
    <row r="157" spans="1:24" ht="18.75" customHeight="1"/>
  </sheetData>
  <mergeCells count="277">
    <mergeCell ref="U137:V137"/>
    <mergeCell ref="C140:F140"/>
    <mergeCell ref="G140:U140"/>
    <mergeCell ref="C141:F141"/>
    <mergeCell ref="G141:U141"/>
    <mergeCell ref="C142:F142"/>
    <mergeCell ref="G142:U142"/>
    <mergeCell ref="G135:L135"/>
    <mergeCell ref="M135:T135"/>
    <mergeCell ref="U135:V135"/>
    <mergeCell ref="E136:F136"/>
    <mergeCell ref="G136:L136"/>
    <mergeCell ref="M136:T136"/>
    <mergeCell ref="U136:V136"/>
    <mergeCell ref="C146:F146"/>
    <mergeCell ref="G146:U146"/>
    <mergeCell ref="B150:V150"/>
    <mergeCell ref="C143:F143"/>
    <mergeCell ref="G143:U143"/>
    <mergeCell ref="C144:F144"/>
    <mergeCell ref="G144:U144"/>
    <mergeCell ref="C145:F145"/>
    <mergeCell ref="G145:U145"/>
    <mergeCell ref="G133:L133"/>
    <mergeCell ref="M133:T133"/>
    <mergeCell ref="U133:V133"/>
    <mergeCell ref="G134:L134"/>
    <mergeCell ref="M134:T134"/>
    <mergeCell ref="U134:V134"/>
    <mergeCell ref="E130:F135"/>
    <mergeCell ref="G130:L130"/>
    <mergeCell ref="M130:T130"/>
    <mergeCell ref="U130:V130"/>
    <mergeCell ref="G131:L131"/>
    <mergeCell ref="M131:T131"/>
    <mergeCell ref="U131:V131"/>
    <mergeCell ref="G132:L132"/>
    <mergeCell ref="M132:T132"/>
    <mergeCell ref="U132:V132"/>
    <mergeCell ref="C123:Q123"/>
    <mergeCell ref="C125:O125"/>
    <mergeCell ref="R125:U125"/>
    <mergeCell ref="C126:Q126"/>
    <mergeCell ref="M129:T129"/>
    <mergeCell ref="U129:V129"/>
    <mergeCell ref="E118:H118"/>
    <mergeCell ref="I118:P118"/>
    <mergeCell ref="Q118:U118"/>
    <mergeCell ref="Q119:U119"/>
    <mergeCell ref="C122:O122"/>
    <mergeCell ref="R122:U122"/>
    <mergeCell ref="E116:H116"/>
    <mergeCell ref="I116:P116"/>
    <mergeCell ref="Q116:U116"/>
    <mergeCell ref="E117:H117"/>
    <mergeCell ref="I117:P117"/>
    <mergeCell ref="Q117:U117"/>
    <mergeCell ref="C110:O110"/>
    <mergeCell ref="R110:U110"/>
    <mergeCell ref="C112:O112"/>
    <mergeCell ref="R112:U112"/>
    <mergeCell ref="C114:O114"/>
    <mergeCell ref="R114:U114"/>
    <mergeCell ref="C104:O104"/>
    <mergeCell ref="R104:U104"/>
    <mergeCell ref="C106:O106"/>
    <mergeCell ref="R106:U106"/>
    <mergeCell ref="C108:O108"/>
    <mergeCell ref="R108:U108"/>
    <mergeCell ref="C98:O98"/>
    <mergeCell ref="R98:U98"/>
    <mergeCell ref="C100:O100"/>
    <mergeCell ref="R100:U100"/>
    <mergeCell ref="C102:O102"/>
    <mergeCell ref="R102:U102"/>
    <mergeCell ref="R92:U92"/>
    <mergeCell ref="C94:O94"/>
    <mergeCell ref="R94:U94"/>
    <mergeCell ref="C96:O96"/>
    <mergeCell ref="R96:U96"/>
    <mergeCell ref="D84:I84"/>
    <mergeCell ref="K84:M84"/>
    <mergeCell ref="N84:U84"/>
    <mergeCell ref="C86:O86"/>
    <mergeCell ref="R86:U86"/>
    <mergeCell ref="C88:O88"/>
    <mergeCell ref="R88:U88"/>
    <mergeCell ref="C75:O75"/>
    <mergeCell ref="R75:U75"/>
    <mergeCell ref="D78:I78"/>
    <mergeCell ref="K78:T79"/>
    <mergeCell ref="D81:I81"/>
    <mergeCell ref="K81:T82"/>
    <mergeCell ref="C63:O63"/>
    <mergeCell ref="R63:U63"/>
    <mergeCell ref="C69:O69"/>
    <mergeCell ref="R69:U69"/>
    <mergeCell ref="C73:O73"/>
    <mergeCell ref="R73:U73"/>
    <mergeCell ref="C71:O71"/>
    <mergeCell ref="R71:U71"/>
    <mergeCell ref="C65:O65"/>
    <mergeCell ref="R65:U65"/>
    <mergeCell ref="C67:O67"/>
    <mergeCell ref="R67:U67"/>
    <mergeCell ref="C56:G56"/>
    <mergeCell ref="I56:L56"/>
    <mergeCell ref="N56:P56"/>
    <mergeCell ref="R56:U56"/>
    <mergeCell ref="C58:G58"/>
    <mergeCell ref="I58:L58"/>
    <mergeCell ref="N58:P58"/>
    <mergeCell ref="R58:U58"/>
    <mergeCell ref="C52:G52"/>
    <mergeCell ref="I52:P52"/>
    <mergeCell ref="R52:U52"/>
    <mergeCell ref="C54:G54"/>
    <mergeCell ref="I54:P54"/>
    <mergeCell ref="R54:U54"/>
    <mergeCell ref="C48:G48"/>
    <mergeCell ref="I48:P48"/>
    <mergeCell ref="R48:U48"/>
    <mergeCell ref="C50:G50"/>
    <mergeCell ref="I50:P50"/>
    <mergeCell ref="R50:U50"/>
    <mergeCell ref="R41:S41"/>
    <mergeCell ref="U41:V41"/>
    <mergeCell ref="K42:L42"/>
    <mergeCell ref="U42:V42"/>
    <mergeCell ref="G43:J43"/>
    <mergeCell ref="Q43:T43"/>
    <mergeCell ref="C41:D41"/>
    <mergeCell ref="E41:F41"/>
    <mergeCell ref="H41:I41"/>
    <mergeCell ref="K41:L41"/>
    <mergeCell ref="M41:N41"/>
    <mergeCell ref="O41:P41"/>
    <mergeCell ref="R39:S39"/>
    <mergeCell ref="U39:V39"/>
    <mergeCell ref="C40:D40"/>
    <mergeCell ref="E40:F40"/>
    <mergeCell ref="H40:I40"/>
    <mergeCell ref="K40:L40"/>
    <mergeCell ref="M40:N40"/>
    <mergeCell ref="O40:P40"/>
    <mergeCell ref="R40:S40"/>
    <mergeCell ref="U40:V40"/>
    <mergeCell ref="C39:D39"/>
    <mergeCell ref="E39:F39"/>
    <mergeCell ref="H39:I39"/>
    <mergeCell ref="K39:L39"/>
    <mergeCell ref="M39:N39"/>
    <mergeCell ref="O39:P39"/>
    <mergeCell ref="R37:S37"/>
    <mergeCell ref="U37:V37"/>
    <mergeCell ref="C38:D38"/>
    <mergeCell ref="E38:F38"/>
    <mergeCell ref="H38:I38"/>
    <mergeCell ref="K38:L38"/>
    <mergeCell ref="M38:N38"/>
    <mergeCell ref="O38:P38"/>
    <mergeCell ref="R38:S38"/>
    <mergeCell ref="U38:V38"/>
    <mergeCell ref="C37:D37"/>
    <mergeCell ref="E37:F37"/>
    <mergeCell ref="H37:I37"/>
    <mergeCell ref="K37:L37"/>
    <mergeCell ref="M37:N37"/>
    <mergeCell ref="O37:P37"/>
    <mergeCell ref="R35:S35"/>
    <mergeCell ref="U35:V35"/>
    <mergeCell ref="C36:D36"/>
    <mergeCell ref="E36:F36"/>
    <mergeCell ref="H36:I36"/>
    <mergeCell ref="K36:L36"/>
    <mergeCell ref="M36:N36"/>
    <mergeCell ref="O36:P36"/>
    <mergeCell ref="R36:S36"/>
    <mergeCell ref="U36:V36"/>
    <mergeCell ref="C35:D35"/>
    <mergeCell ref="E35:F35"/>
    <mergeCell ref="H35:I35"/>
    <mergeCell ref="K35:L35"/>
    <mergeCell ref="M35:N35"/>
    <mergeCell ref="O35:P35"/>
    <mergeCell ref="R33:S33"/>
    <mergeCell ref="U33:V33"/>
    <mergeCell ref="C34:D34"/>
    <mergeCell ref="E34:F34"/>
    <mergeCell ref="H34:I34"/>
    <mergeCell ref="K34:L34"/>
    <mergeCell ref="M34:N34"/>
    <mergeCell ref="O34:P34"/>
    <mergeCell ref="R34:S34"/>
    <mergeCell ref="U34:V34"/>
    <mergeCell ref="C33:D33"/>
    <mergeCell ref="E33:F33"/>
    <mergeCell ref="H33:I33"/>
    <mergeCell ref="K33:L33"/>
    <mergeCell ref="M33:N33"/>
    <mergeCell ref="O33:P33"/>
    <mergeCell ref="R31:S31"/>
    <mergeCell ref="U31:V31"/>
    <mergeCell ref="C32:D32"/>
    <mergeCell ref="E32:F32"/>
    <mergeCell ref="H32:I32"/>
    <mergeCell ref="K32:L32"/>
    <mergeCell ref="M32:N32"/>
    <mergeCell ref="O32:P32"/>
    <mergeCell ref="R32:S32"/>
    <mergeCell ref="U32:V32"/>
    <mergeCell ref="C31:D31"/>
    <mergeCell ref="E31:F31"/>
    <mergeCell ref="H31:I31"/>
    <mergeCell ref="K31:L31"/>
    <mergeCell ref="M31:N31"/>
    <mergeCell ref="O31:P31"/>
    <mergeCell ref="R29:S29"/>
    <mergeCell ref="U29:V29"/>
    <mergeCell ref="C30:D30"/>
    <mergeCell ref="E30:F30"/>
    <mergeCell ref="H30:I30"/>
    <mergeCell ref="K30:L30"/>
    <mergeCell ref="M30:N30"/>
    <mergeCell ref="O30:P30"/>
    <mergeCell ref="R30:S30"/>
    <mergeCell ref="U30:V30"/>
    <mergeCell ref="C29:D29"/>
    <mergeCell ref="E29:F29"/>
    <mergeCell ref="H29:I29"/>
    <mergeCell ref="K29:L29"/>
    <mergeCell ref="M29:N29"/>
    <mergeCell ref="O29:P29"/>
    <mergeCell ref="D18:I18"/>
    <mergeCell ref="K18:T19"/>
    <mergeCell ref="D21:I21"/>
    <mergeCell ref="K21:T22"/>
    <mergeCell ref="D11:I11"/>
    <mergeCell ref="K11:N11"/>
    <mergeCell ref="R27:S27"/>
    <mergeCell ref="U27:V27"/>
    <mergeCell ref="C28:D28"/>
    <mergeCell ref="E28:F28"/>
    <mergeCell ref="H28:I28"/>
    <mergeCell ref="K28:L28"/>
    <mergeCell ref="M28:N28"/>
    <mergeCell ref="O28:P28"/>
    <mergeCell ref="R28:S28"/>
    <mergeCell ref="U28:V28"/>
    <mergeCell ref="C27:D27"/>
    <mergeCell ref="E27:F27"/>
    <mergeCell ref="H27:I27"/>
    <mergeCell ref="K27:L27"/>
    <mergeCell ref="M27:N27"/>
    <mergeCell ref="O27:P27"/>
    <mergeCell ref="U25:V25"/>
    <mergeCell ref="C26:D26"/>
    <mergeCell ref="E26:F26"/>
    <mergeCell ref="H26:I26"/>
    <mergeCell ref="K26:L26"/>
    <mergeCell ref="M26:N26"/>
    <mergeCell ref="O26:P26"/>
    <mergeCell ref="R26:S26"/>
    <mergeCell ref="U26:V26"/>
    <mergeCell ref="C25:I25"/>
    <mergeCell ref="K25:L25"/>
    <mergeCell ref="M25:S25"/>
    <mergeCell ref="D13:I13"/>
    <mergeCell ref="K13:N13"/>
    <mergeCell ref="D15:I15"/>
    <mergeCell ref="K15:T16"/>
    <mergeCell ref="D5:I5"/>
    <mergeCell ref="K5:V5"/>
    <mergeCell ref="D7:I7"/>
    <mergeCell ref="K7:L7"/>
    <mergeCell ref="D9:I9"/>
    <mergeCell ref="K9:N9"/>
  </mergeCells>
  <phoneticPr fontId="13"/>
  <conditionalFormatting sqref="K9 K13 K11">
    <cfRule type="containsBlanks" dxfId="157" priority="21">
      <formula>LEN(TRIM(K9))=0</formula>
    </cfRule>
  </conditionalFormatting>
  <conditionalFormatting sqref="K25">
    <cfRule type="containsBlanks" dxfId="156" priority="25">
      <formula>LEN(TRIM(K25))=0</formula>
    </cfRule>
  </conditionalFormatting>
  <conditionalFormatting sqref="X25">
    <cfRule type="containsBlanks" dxfId="155" priority="20">
      <formula>LEN(TRIM(X25))=0</formula>
    </cfRule>
  </conditionalFormatting>
  <conditionalFormatting sqref="R106">
    <cfRule type="containsBlanks" dxfId="154" priority="24">
      <formula>LEN(TRIM(R106))=0</formula>
    </cfRule>
  </conditionalFormatting>
  <conditionalFormatting sqref="R86">
    <cfRule type="containsBlanks" dxfId="153" priority="23">
      <formula>LEN(TRIM(R86))=0</formula>
    </cfRule>
  </conditionalFormatting>
  <conditionalFormatting sqref="R69">
    <cfRule type="containsBlanks" dxfId="152" priority="22">
      <formula>LEN(TRIM(R69))=0</formula>
    </cfRule>
  </conditionalFormatting>
  <conditionalFormatting sqref="R104">
    <cfRule type="containsBlanks" dxfId="151" priority="19">
      <formula>LEN(TRIM(R104))=0</formula>
    </cfRule>
  </conditionalFormatting>
  <conditionalFormatting sqref="R114">
    <cfRule type="containsBlanks" dxfId="150" priority="18">
      <formula>LEN(TRIM(R114))=0</formula>
    </cfRule>
  </conditionalFormatting>
  <conditionalFormatting sqref="Q117:Q118">
    <cfRule type="containsBlanks" dxfId="149" priority="17">
      <formula>LEN(TRIM(Q117))=0</formula>
    </cfRule>
  </conditionalFormatting>
  <conditionalFormatting sqref="R108">
    <cfRule type="containsBlanks" dxfId="148" priority="16">
      <formula>LEN(TRIM(R108))=0</formula>
    </cfRule>
  </conditionalFormatting>
  <conditionalFormatting sqref="R112">
    <cfRule type="containsBlanks" dxfId="147" priority="15">
      <formula>LEN(TRIM(R112))=0</formula>
    </cfRule>
  </conditionalFormatting>
  <conditionalFormatting sqref="R110">
    <cfRule type="containsBlanks" dxfId="146" priority="14">
      <formula>LEN(TRIM(R110))=0</formula>
    </cfRule>
  </conditionalFormatting>
  <conditionalFormatting sqref="K18">
    <cfRule type="containsBlanks" dxfId="145" priority="11">
      <formula>LEN(TRIM(K18))=0</formula>
    </cfRule>
  </conditionalFormatting>
  <conditionalFormatting sqref="K15">
    <cfRule type="containsBlanks" dxfId="144" priority="12">
      <formula>LEN(TRIM(K15))=0</formula>
    </cfRule>
  </conditionalFormatting>
  <conditionalFormatting sqref="K21">
    <cfRule type="containsBlanks" dxfId="143" priority="10">
      <formula>LEN(TRIM(K21))=0</formula>
    </cfRule>
  </conditionalFormatting>
  <conditionalFormatting sqref="J25">
    <cfRule type="containsBlanks" dxfId="142" priority="9">
      <formula>LEN(TRIM(J25))=0</formula>
    </cfRule>
  </conditionalFormatting>
  <conditionalFormatting sqref="U25">
    <cfRule type="containsBlanks" dxfId="141" priority="8">
      <formula>LEN(TRIM(U25))=0</formula>
    </cfRule>
  </conditionalFormatting>
  <conditionalFormatting sqref="T25">
    <cfRule type="containsBlanks" dxfId="140" priority="7">
      <formula>LEN(TRIM(T25))=0</formula>
    </cfRule>
  </conditionalFormatting>
  <conditionalFormatting sqref="K78">
    <cfRule type="containsBlanks" dxfId="139" priority="6">
      <formula>LEN(TRIM(K78))=0</formula>
    </cfRule>
  </conditionalFormatting>
  <conditionalFormatting sqref="K81">
    <cfRule type="containsBlanks" dxfId="138" priority="5">
      <formula>LEN(TRIM(K81))=0</formula>
    </cfRule>
  </conditionalFormatting>
  <conditionalFormatting sqref="V141:V146">
    <cfRule type="containsBlanks" dxfId="137" priority="4">
      <formula>LEN(TRIM(V141))=0</formula>
    </cfRule>
  </conditionalFormatting>
  <conditionalFormatting sqref="I117:I118">
    <cfRule type="containsBlanks" dxfId="136" priority="3">
      <formula>LEN(TRIM(I117))=0</formula>
    </cfRule>
  </conditionalFormatting>
  <conditionalFormatting sqref="N84:U84">
    <cfRule type="containsBlanks" dxfId="135" priority="2">
      <formula>LEN(TRIM(N84))=0</formula>
    </cfRule>
  </conditionalFormatting>
  <conditionalFormatting sqref="R71">
    <cfRule type="containsBlanks" dxfId="134" priority="1">
      <formula>LEN(TRIM(R71))=0</formula>
    </cfRule>
  </conditionalFormatting>
  <dataValidations count="6">
    <dataValidation type="list" allowBlank="1" showInputMessage="1" showErrorMessage="1" sqref="N84" xr:uid="{530B53FA-1C43-4680-BC77-D9CF40976326}">
      <formula1>$AA$84:$AC$84</formula1>
    </dataValidation>
    <dataValidation type="list" allowBlank="1" showInputMessage="1" showErrorMessage="1" sqref="R114" xr:uid="{5D1E16E9-FA1D-4ED5-85D5-E6A12B3701F5}">
      <formula1>$Y$114:$Z$114</formula1>
    </dataValidation>
    <dataValidation type="list" allowBlank="1" showInputMessage="1" showErrorMessage="1" sqref="R110 R112" xr:uid="{6938D78A-5C50-4D3F-B484-113C164ABFDB}">
      <formula1>"○,×"</formula1>
    </dataValidation>
    <dataValidation type="list" allowBlank="1" showInputMessage="1" showErrorMessage="1" sqref="R104" xr:uid="{E3C864B4-CE8A-4EC4-B574-7266FC9FAF37}">
      <formula1>$Y$104:$AD$104</formula1>
    </dataValidation>
    <dataValidation type="list" allowBlank="1" showInputMessage="1" showErrorMessage="1" sqref="V141:V143 V146" xr:uid="{1AD9A91F-F7BB-4B12-ABB6-47C2F5230624}">
      <formula1>"○,―"</formula1>
    </dataValidation>
    <dataValidation type="list" allowBlank="1" showInputMessage="1" showErrorMessage="1" sqref="V144:V145" xr:uid="{A1144931-CA0A-44C9-8CFD-4C69FE12C45A}">
      <formula1>"○,該当しない,―"</formula1>
    </dataValidation>
  </dataValidations>
  <printOptions horizontalCentered="1"/>
  <pageMargins left="0.51181102362204722" right="0.19685039370078741" top="0.55118110236220474" bottom="0.55118110236220474" header="0.31496062992125984" footer="0.31496062992125984"/>
  <pageSetup paperSize="9" fitToHeight="0" orientation="portrait" r:id="rId1"/>
  <rowBreaks count="6" manualBreakCount="6">
    <brk id="23" max="21" man="1"/>
    <brk id="44" max="21" man="1"/>
    <brk id="59" max="21" man="1"/>
    <brk id="88" max="21" man="1"/>
    <brk id="115" max="21" man="1"/>
    <brk id="138" max="2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F2873-05DC-41A1-B2BE-CCCD9FAC8DF6}">
  <sheetPr>
    <tabColor rgb="FFFFFF00"/>
    <pageSetUpPr fitToPage="1"/>
  </sheetPr>
  <dimension ref="A1:X47"/>
  <sheetViews>
    <sheetView showGridLines="0" view="pageBreakPreview" zoomScaleNormal="100" zoomScaleSheetLayoutView="100" workbookViewId="0">
      <pane xSplit="2" ySplit="7" topLeftCell="C8" activePane="bottomRight" state="frozen"/>
      <selection activeCell="AO22" sqref="AO22"/>
      <selection pane="topRight" activeCell="AO22" sqref="AO22"/>
      <selection pane="bottomLeft" activeCell="AO22" sqref="AO22"/>
      <selection pane="bottomRight"/>
    </sheetView>
  </sheetViews>
  <sheetFormatPr defaultColWidth="0" defaultRowHeight="20.100000000000001" customHeight="1" zeroHeight="1"/>
  <cols>
    <col min="1" max="1" width="4.7109375" style="624" customWidth="1"/>
    <col min="2" max="2" width="9.85546875" style="621" customWidth="1"/>
    <col min="3" max="3" width="9.85546875" style="627" customWidth="1"/>
    <col min="4" max="4" width="6.28515625" style="627" customWidth="1"/>
    <col min="5" max="5" width="9.28515625" style="627" customWidth="1"/>
    <col min="6" max="6" width="11.5703125" style="624" customWidth="1"/>
    <col min="7" max="8" width="7.140625" style="624" customWidth="1"/>
    <col min="9" max="9" width="8.5703125" style="624" customWidth="1"/>
    <col min="10" max="10" width="12.140625" style="621" customWidth="1"/>
    <col min="11" max="12" width="7.140625" style="624" customWidth="1"/>
    <col min="13" max="13" width="8.7109375" style="624" customWidth="1"/>
    <col min="14" max="15" width="14.42578125" style="621" customWidth="1"/>
    <col min="16" max="16" width="7.85546875" style="621" customWidth="1"/>
    <col min="17" max="17" width="4.7109375" style="621" customWidth="1"/>
    <col min="18" max="18" width="7.85546875" style="621" customWidth="1"/>
    <col min="19" max="19" width="26.140625" style="624" customWidth="1"/>
    <col min="20" max="20" width="26.140625" style="621" customWidth="1"/>
    <col min="21" max="21" width="13.7109375" style="625" customWidth="1"/>
    <col min="22" max="22" width="20.7109375" style="624" customWidth="1"/>
    <col min="23" max="24" width="14.42578125" style="624" customWidth="1"/>
    <col min="25" max="16384" width="14.42578125" style="624" hidden="1"/>
  </cols>
  <sheetData>
    <row r="1" spans="2:22" ht="20.100000000000001" customHeight="1">
      <c r="C1" s="622"/>
      <c r="D1" s="622"/>
      <c r="E1" s="622"/>
      <c r="F1" s="622"/>
      <c r="G1" s="622"/>
      <c r="H1" s="622"/>
      <c r="I1" s="622"/>
      <c r="J1" s="623"/>
      <c r="K1" s="622"/>
      <c r="L1" s="622"/>
      <c r="M1" s="622"/>
      <c r="N1" s="623"/>
      <c r="O1" s="623"/>
      <c r="P1" s="623"/>
      <c r="Q1" s="623"/>
      <c r="R1" s="623"/>
    </row>
    <row r="2" spans="2:22" ht="30" customHeight="1">
      <c r="B2" s="626" t="s">
        <v>201</v>
      </c>
    </row>
    <row r="3" spans="2:22" ht="20.100000000000001" customHeight="1" thickBot="1">
      <c r="B3" s="628"/>
      <c r="C3" s="629"/>
      <c r="D3" s="629"/>
      <c r="E3" s="629"/>
      <c r="F3" s="629"/>
      <c r="G3" s="629"/>
      <c r="H3" s="627"/>
      <c r="R3" s="630" t="s">
        <v>2559</v>
      </c>
      <c r="S3" s="1528" t="str">
        <f>IF('A-2'!D8="","",'A-2'!D8)</f>
        <v/>
      </c>
      <c r="T3" s="1528"/>
      <c r="U3" s="1528"/>
      <c r="V3" s="1528"/>
    </row>
    <row r="4" spans="2:22" ht="20.100000000000001" customHeight="1" thickBot="1">
      <c r="B4" s="628"/>
      <c r="C4" s="629"/>
      <c r="D4" s="629"/>
      <c r="E4" s="631"/>
      <c r="F4" s="631"/>
      <c r="G4" s="631"/>
      <c r="H4" s="627"/>
    </row>
    <row r="5" spans="2:22" ht="20.100000000000001" customHeight="1">
      <c r="B5" s="1543" t="s">
        <v>3</v>
      </c>
      <c r="C5" s="1546" t="s">
        <v>138</v>
      </c>
      <c r="D5" s="1547"/>
      <c r="E5" s="1548"/>
      <c r="F5" s="1552" t="s">
        <v>197</v>
      </c>
      <c r="G5" s="1552"/>
      <c r="H5" s="1552"/>
      <c r="I5" s="1552"/>
      <c r="J5" s="1552"/>
      <c r="K5" s="1552"/>
      <c r="L5" s="1552"/>
      <c r="M5" s="1552"/>
      <c r="N5" s="1553"/>
      <c r="O5" s="1540" t="s">
        <v>200</v>
      </c>
      <c r="P5" s="1554" t="s">
        <v>2478</v>
      </c>
      <c r="Q5" s="1555"/>
      <c r="R5" s="1556"/>
      <c r="S5" s="1557" t="s">
        <v>2479</v>
      </c>
      <c r="T5" s="1555"/>
      <c r="U5" s="1556"/>
      <c r="V5" s="1529" t="s">
        <v>199</v>
      </c>
    </row>
    <row r="6" spans="2:22" ht="20.100000000000001" customHeight="1">
      <c r="B6" s="1544"/>
      <c r="C6" s="1549"/>
      <c r="D6" s="1550"/>
      <c r="E6" s="1551"/>
      <c r="F6" s="1532" t="s">
        <v>139</v>
      </c>
      <c r="G6" s="1533"/>
      <c r="H6" s="1533"/>
      <c r="I6" s="1534"/>
      <c r="J6" s="1535" t="s">
        <v>140</v>
      </c>
      <c r="K6" s="1536"/>
      <c r="L6" s="1536"/>
      <c r="M6" s="1537"/>
      <c r="N6" s="632" t="s">
        <v>141</v>
      </c>
      <c r="O6" s="1541"/>
      <c r="P6" s="1538" t="s">
        <v>156</v>
      </c>
      <c r="Q6" s="1560" t="s">
        <v>142</v>
      </c>
      <c r="R6" s="1562" t="s">
        <v>157</v>
      </c>
      <c r="S6" s="633" t="s">
        <v>143</v>
      </c>
      <c r="T6" s="1558" t="s">
        <v>198</v>
      </c>
      <c r="U6" s="1559"/>
      <c r="V6" s="1530"/>
    </row>
    <row r="7" spans="2:22" s="645" customFormat="1" ht="57" customHeight="1" thickBot="1">
      <c r="B7" s="1545"/>
      <c r="C7" s="634" t="s">
        <v>174</v>
      </c>
      <c r="D7" s="635" t="s">
        <v>144</v>
      </c>
      <c r="E7" s="636" t="s">
        <v>175</v>
      </c>
      <c r="F7" s="637" t="s">
        <v>149</v>
      </c>
      <c r="G7" s="638" t="s">
        <v>161</v>
      </c>
      <c r="H7" s="639" t="s">
        <v>159</v>
      </c>
      <c r="I7" s="640" t="s">
        <v>176</v>
      </c>
      <c r="J7" s="637" t="s">
        <v>149</v>
      </c>
      <c r="K7" s="641" t="s">
        <v>158</v>
      </c>
      <c r="L7" s="639" t="s">
        <v>160</v>
      </c>
      <c r="M7" s="640" t="s">
        <v>176</v>
      </c>
      <c r="N7" s="642" t="s">
        <v>145</v>
      </c>
      <c r="O7" s="1542"/>
      <c r="P7" s="1539"/>
      <c r="Q7" s="1561"/>
      <c r="R7" s="1563"/>
      <c r="S7" s="643" t="s">
        <v>246</v>
      </c>
      <c r="T7" s="640" t="s">
        <v>247</v>
      </c>
      <c r="U7" s="644" t="s">
        <v>2562</v>
      </c>
      <c r="V7" s="1531"/>
    </row>
    <row r="8" spans="2:22" ht="24.95" customHeight="1">
      <c r="B8" s="646" t="s">
        <v>177</v>
      </c>
      <c r="C8" s="668"/>
      <c r="D8" s="669"/>
      <c r="E8" s="800" t="str">
        <f>IF(D8="","",C8*D8/1000)</f>
        <v/>
      </c>
      <c r="F8" s="647"/>
      <c r="G8" s="670"/>
      <c r="H8" s="671"/>
      <c r="I8" s="799"/>
      <c r="J8" s="647"/>
      <c r="K8" s="670"/>
      <c r="L8" s="671"/>
      <c r="M8" s="799"/>
      <c r="N8" s="648"/>
      <c r="O8" s="672" t="str">
        <f>IF(E8="","",E8/I8*100)</f>
        <v/>
      </c>
      <c r="P8" s="673"/>
      <c r="Q8" s="674"/>
      <c r="R8" s="675" t="str">
        <f>IF(Q8="","",P8*Q8)</f>
        <v/>
      </c>
      <c r="S8" s="649"/>
      <c r="T8" s="650"/>
      <c r="U8" s="803"/>
      <c r="V8" s="651"/>
    </row>
    <row r="9" spans="2:22" ht="24.95" customHeight="1">
      <c r="B9" s="652" t="s">
        <v>178</v>
      </c>
      <c r="C9" s="676"/>
      <c r="D9" s="677"/>
      <c r="E9" s="801" t="str">
        <f t="shared" ref="E9:E25" si="0">IF(D9="","",C9*D9/1000)</f>
        <v/>
      </c>
      <c r="F9" s="647"/>
      <c r="G9" s="670"/>
      <c r="H9" s="671"/>
      <c r="I9" s="799"/>
      <c r="J9" s="647"/>
      <c r="K9" s="670"/>
      <c r="L9" s="671"/>
      <c r="M9" s="799"/>
      <c r="N9" s="648"/>
      <c r="O9" s="672" t="str">
        <f>IF(E9="","",E9/I9*100)</f>
        <v/>
      </c>
      <c r="P9" s="678"/>
      <c r="Q9" s="679"/>
      <c r="R9" s="680" t="str">
        <f t="shared" ref="R9:R24" si="1">IF(Q9="","",P9*Q9)</f>
        <v/>
      </c>
      <c r="S9" s="653"/>
      <c r="T9" s="654"/>
      <c r="U9" s="803"/>
      <c r="V9" s="655"/>
    </row>
    <row r="10" spans="2:22" ht="24.95" customHeight="1">
      <c r="B10" s="652" t="s">
        <v>179</v>
      </c>
      <c r="C10" s="681"/>
      <c r="D10" s="677"/>
      <c r="E10" s="801" t="str">
        <f t="shared" si="0"/>
        <v/>
      </c>
      <c r="F10" s="647"/>
      <c r="G10" s="670"/>
      <c r="H10" s="671"/>
      <c r="I10" s="799"/>
      <c r="J10" s="647"/>
      <c r="K10" s="670"/>
      <c r="L10" s="671"/>
      <c r="M10" s="799"/>
      <c r="N10" s="648"/>
      <c r="O10" s="672" t="str">
        <f t="shared" ref="O10:O25" si="2">IF(E10="","",E10/I10*100)</f>
        <v/>
      </c>
      <c r="P10" s="678"/>
      <c r="Q10" s="679"/>
      <c r="R10" s="680" t="str">
        <f t="shared" si="1"/>
        <v/>
      </c>
      <c r="S10" s="653"/>
      <c r="T10" s="654"/>
      <c r="U10" s="803"/>
      <c r="V10" s="655"/>
    </row>
    <row r="11" spans="2:22" ht="24.95" customHeight="1">
      <c r="B11" s="652" t="s">
        <v>180</v>
      </c>
      <c r="C11" s="681"/>
      <c r="D11" s="677"/>
      <c r="E11" s="801" t="str">
        <f t="shared" si="0"/>
        <v/>
      </c>
      <c r="F11" s="647"/>
      <c r="G11" s="670"/>
      <c r="H11" s="671"/>
      <c r="I11" s="799"/>
      <c r="J11" s="647"/>
      <c r="K11" s="670"/>
      <c r="L11" s="671"/>
      <c r="M11" s="799"/>
      <c r="N11" s="648"/>
      <c r="O11" s="672" t="str">
        <f t="shared" si="2"/>
        <v/>
      </c>
      <c r="P11" s="678"/>
      <c r="Q11" s="679"/>
      <c r="R11" s="680" t="str">
        <f t="shared" si="1"/>
        <v/>
      </c>
      <c r="S11" s="653"/>
      <c r="T11" s="654"/>
      <c r="U11" s="803"/>
      <c r="V11" s="655"/>
    </row>
    <row r="12" spans="2:22" ht="24.95" customHeight="1">
      <c r="B12" s="652" t="s">
        <v>181</v>
      </c>
      <c r="C12" s="676"/>
      <c r="D12" s="677"/>
      <c r="E12" s="801" t="str">
        <f t="shared" si="0"/>
        <v/>
      </c>
      <c r="F12" s="647"/>
      <c r="G12" s="670"/>
      <c r="H12" s="671"/>
      <c r="I12" s="799"/>
      <c r="J12" s="647"/>
      <c r="K12" s="670"/>
      <c r="L12" s="671"/>
      <c r="M12" s="799"/>
      <c r="N12" s="648"/>
      <c r="O12" s="672" t="str">
        <f t="shared" si="2"/>
        <v/>
      </c>
      <c r="P12" s="678"/>
      <c r="Q12" s="679"/>
      <c r="R12" s="680" t="str">
        <f t="shared" si="1"/>
        <v/>
      </c>
      <c r="S12" s="653"/>
      <c r="T12" s="654"/>
      <c r="U12" s="803"/>
      <c r="V12" s="655"/>
    </row>
    <row r="13" spans="2:22" ht="24.95" customHeight="1">
      <c r="B13" s="652" t="s">
        <v>182</v>
      </c>
      <c r="C13" s="676"/>
      <c r="D13" s="677"/>
      <c r="E13" s="801" t="str">
        <f t="shared" si="0"/>
        <v/>
      </c>
      <c r="F13" s="647"/>
      <c r="G13" s="670"/>
      <c r="H13" s="671"/>
      <c r="I13" s="799"/>
      <c r="J13" s="647"/>
      <c r="K13" s="670"/>
      <c r="L13" s="671"/>
      <c r="M13" s="799"/>
      <c r="N13" s="648"/>
      <c r="O13" s="672" t="str">
        <f t="shared" si="2"/>
        <v/>
      </c>
      <c r="P13" s="678"/>
      <c r="Q13" s="679"/>
      <c r="R13" s="680" t="str">
        <f t="shared" si="1"/>
        <v/>
      </c>
      <c r="S13" s="653"/>
      <c r="T13" s="654"/>
      <c r="U13" s="803"/>
      <c r="V13" s="655"/>
    </row>
    <row r="14" spans="2:22" ht="24.95" customHeight="1">
      <c r="B14" s="652" t="s">
        <v>183</v>
      </c>
      <c r="C14" s="676"/>
      <c r="D14" s="677"/>
      <c r="E14" s="801" t="str">
        <f t="shared" si="0"/>
        <v/>
      </c>
      <c r="F14" s="647"/>
      <c r="G14" s="670"/>
      <c r="H14" s="671"/>
      <c r="I14" s="799"/>
      <c r="J14" s="647"/>
      <c r="K14" s="670"/>
      <c r="L14" s="671"/>
      <c r="M14" s="799"/>
      <c r="N14" s="648"/>
      <c r="O14" s="672" t="str">
        <f t="shared" si="2"/>
        <v/>
      </c>
      <c r="P14" s="678"/>
      <c r="Q14" s="679"/>
      <c r="R14" s="680" t="str">
        <f t="shared" si="1"/>
        <v/>
      </c>
      <c r="S14" s="653"/>
      <c r="T14" s="654"/>
      <c r="U14" s="803"/>
      <c r="V14" s="655"/>
    </row>
    <row r="15" spans="2:22" ht="24.95" customHeight="1">
      <c r="B15" s="652" t="s">
        <v>184</v>
      </c>
      <c r="C15" s="676"/>
      <c r="D15" s="677"/>
      <c r="E15" s="801" t="str">
        <f t="shared" si="0"/>
        <v/>
      </c>
      <c r="F15" s="647"/>
      <c r="G15" s="670"/>
      <c r="H15" s="671"/>
      <c r="I15" s="799"/>
      <c r="J15" s="647"/>
      <c r="K15" s="670"/>
      <c r="L15" s="671"/>
      <c r="M15" s="799"/>
      <c r="N15" s="648"/>
      <c r="O15" s="672" t="str">
        <f t="shared" si="2"/>
        <v/>
      </c>
      <c r="P15" s="678"/>
      <c r="Q15" s="679"/>
      <c r="R15" s="680" t="str">
        <f t="shared" si="1"/>
        <v/>
      </c>
      <c r="S15" s="653"/>
      <c r="T15" s="654"/>
      <c r="U15" s="803"/>
      <c r="V15" s="655"/>
    </row>
    <row r="16" spans="2:22" ht="24.95" customHeight="1">
      <c r="B16" s="652" t="s">
        <v>185</v>
      </c>
      <c r="C16" s="676"/>
      <c r="D16" s="677"/>
      <c r="E16" s="801" t="str">
        <f t="shared" si="0"/>
        <v/>
      </c>
      <c r="F16" s="647"/>
      <c r="G16" s="670"/>
      <c r="H16" s="671"/>
      <c r="I16" s="799"/>
      <c r="J16" s="647"/>
      <c r="K16" s="670"/>
      <c r="L16" s="671"/>
      <c r="M16" s="799"/>
      <c r="N16" s="648"/>
      <c r="O16" s="672" t="str">
        <f t="shared" si="2"/>
        <v/>
      </c>
      <c r="P16" s="678"/>
      <c r="Q16" s="679"/>
      <c r="R16" s="680" t="str">
        <f t="shared" si="1"/>
        <v/>
      </c>
      <c r="S16" s="653"/>
      <c r="T16" s="654"/>
      <c r="U16" s="803"/>
      <c r="V16" s="655"/>
    </row>
    <row r="17" spans="2:22" ht="24.95" customHeight="1">
      <c r="B17" s="652" t="s">
        <v>186</v>
      </c>
      <c r="C17" s="676"/>
      <c r="D17" s="677"/>
      <c r="E17" s="801" t="str">
        <f t="shared" si="0"/>
        <v/>
      </c>
      <c r="F17" s="647"/>
      <c r="G17" s="670"/>
      <c r="H17" s="671"/>
      <c r="I17" s="799"/>
      <c r="J17" s="647"/>
      <c r="K17" s="670"/>
      <c r="L17" s="671"/>
      <c r="M17" s="799"/>
      <c r="N17" s="648"/>
      <c r="O17" s="672" t="str">
        <f t="shared" si="2"/>
        <v/>
      </c>
      <c r="P17" s="678"/>
      <c r="Q17" s="679"/>
      <c r="R17" s="680" t="str">
        <f t="shared" si="1"/>
        <v/>
      </c>
      <c r="S17" s="653"/>
      <c r="T17" s="654"/>
      <c r="U17" s="803"/>
      <c r="V17" s="655"/>
    </row>
    <row r="18" spans="2:22" ht="24.95" customHeight="1">
      <c r="B18" s="652" t="s">
        <v>187</v>
      </c>
      <c r="C18" s="676"/>
      <c r="D18" s="677"/>
      <c r="E18" s="801" t="str">
        <f t="shared" si="0"/>
        <v/>
      </c>
      <c r="F18" s="647"/>
      <c r="G18" s="670"/>
      <c r="H18" s="671"/>
      <c r="I18" s="799"/>
      <c r="J18" s="647"/>
      <c r="K18" s="670"/>
      <c r="L18" s="671"/>
      <c r="M18" s="799"/>
      <c r="N18" s="648"/>
      <c r="O18" s="672" t="str">
        <f t="shared" si="2"/>
        <v/>
      </c>
      <c r="P18" s="678"/>
      <c r="Q18" s="679"/>
      <c r="R18" s="680" t="str">
        <f t="shared" si="1"/>
        <v/>
      </c>
      <c r="S18" s="653"/>
      <c r="T18" s="654"/>
      <c r="U18" s="803"/>
      <c r="V18" s="655"/>
    </row>
    <row r="19" spans="2:22" ht="24.95" customHeight="1">
      <c r="B19" s="652" t="s">
        <v>188</v>
      </c>
      <c r="C19" s="676"/>
      <c r="D19" s="677"/>
      <c r="E19" s="801" t="str">
        <f t="shared" si="0"/>
        <v/>
      </c>
      <c r="F19" s="647"/>
      <c r="G19" s="670"/>
      <c r="H19" s="671"/>
      <c r="I19" s="799"/>
      <c r="J19" s="647"/>
      <c r="K19" s="670"/>
      <c r="L19" s="671"/>
      <c r="M19" s="799"/>
      <c r="N19" s="648"/>
      <c r="O19" s="672" t="str">
        <f t="shared" si="2"/>
        <v/>
      </c>
      <c r="P19" s="678"/>
      <c r="Q19" s="679"/>
      <c r="R19" s="680" t="str">
        <f t="shared" si="1"/>
        <v/>
      </c>
      <c r="S19" s="653"/>
      <c r="T19" s="654"/>
      <c r="U19" s="803"/>
      <c r="V19" s="655"/>
    </row>
    <row r="20" spans="2:22" ht="24.95" customHeight="1">
      <c r="B20" s="652" t="s">
        <v>189</v>
      </c>
      <c r="C20" s="676"/>
      <c r="D20" s="677"/>
      <c r="E20" s="801" t="str">
        <f t="shared" si="0"/>
        <v/>
      </c>
      <c r="F20" s="647"/>
      <c r="G20" s="670"/>
      <c r="H20" s="671"/>
      <c r="I20" s="799"/>
      <c r="J20" s="647"/>
      <c r="K20" s="670"/>
      <c r="L20" s="671"/>
      <c r="M20" s="799"/>
      <c r="N20" s="648"/>
      <c r="O20" s="672" t="str">
        <f t="shared" si="2"/>
        <v/>
      </c>
      <c r="P20" s="678"/>
      <c r="Q20" s="679"/>
      <c r="R20" s="680" t="str">
        <f t="shared" si="1"/>
        <v/>
      </c>
      <c r="S20" s="653"/>
      <c r="T20" s="654"/>
      <c r="U20" s="803"/>
      <c r="V20" s="655"/>
    </row>
    <row r="21" spans="2:22" ht="24.95" customHeight="1">
      <c r="B21" s="652" t="s">
        <v>190</v>
      </c>
      <c r="C21" s="676"/>
      <c r="D21" s="677"/>
      <c r="E21" s="801" t="str">
        <f t="shared" si="0"/>
        <v/>
      </c>
      <c r="F21" s="647"/>
      <c r="G21" s="670"/>
      <c r="H21" s="671"/>
      <c r="I21" s="799"/>
      <c r="J21" s="647"/>
      <c r="K21" s="670"/>
      <c r="L21" s="671"/>
      <c r="M21" s="799"/>
      <c r="N21" s="648"/>
      <c r="O21" s="672" t="str">
        <f>IF(E21="","",E21/I21*100)</f>
        <v/>
      </c>
      <c r="P21" s="678"/>
      <c r="Q21" s="679"/>
      <c r="R21" s="680" t="str">
        <f t="shared" si="1"/>
        <v/>
      </c>
      <c r="S21" s="653"/>
      <c r="T21" s="654"/>
      <c r="U21" s="803"/>
      <c r="V21" s="655"/>
    </row>
    <row r="22" spans="2:22" ht="24.95" customHeight="1">
      <c r="B22" s="652" t="s">
        <v>191</v>
      </c>
      <c r="C22" s="676"/>
      <c r="D22" s="677"/>
      <c r="E22" s="801" t="str">
        <f t="shared" si="0"/>
        <v/>
      </c>
      <c r="F22" s="647"/>
      <c r="G22" s="670"/>
      <c r="H22" s="671"/>
      <c r="I22" s="799"/>
      <c r="J22" s="647"/>
      <c r="K22" s="670"/>
      <c r="L22" s="671"/>
      <c r="M22" s="799"/>
      <c r="N22" s="648"/>
      <c r="O22" s="672" t="str">
        <f t="shared" si="2"/>
        <v/>
      </c>
      <c r="P22" s="678"/>
      <c r="Q22" s="679"/>
      <c r="R22" s="680" t="str">
        <f t="shared" si="1"/>
        <v/>
      </c>
      <c r="S22" s="653"/>
      <c r="T22" s="654"/>
      <c r="U22" s="803"/>
      <c r="V22" s="655"/>
    </row>
    <row r="23" spans="2:22" ht="24.95" customHeight="1">
      <c r="B23" s="652" t="s">
        <v>192</v>
      </c>
      <c r="C23" s="676"/>
      <c r="D23" s="677"/>
      <c r="E23" s="801" t="str">
        <f t="shared" si="0"/>
        <v/>
      </c>
      <c r="F23" s="647"/>
      <c r="G23" s="670"/>
      <c r="H23" s="671"/>
      <c r="I23" s="799"/>
      <c r="J23" s="647"/>
      <c r="K23" s="670"/>
      <c r="L23" s="671"/>
      <c r="M23" s="799"/>
      <c r="N23" s="648"/>
      <c r="O23" s="672" t="str">
        <f t="shared" si="2"/>
        <v/>
      </c>
      <c r="P23" s="678"/>
      <c r="Q23" s="679"/>
      <c r="R23" s="680" t="str">
        <f t="shared" si="1"/>
        <v/>
      </c>
      <c r="S23" s="653"/>
      <c r="T23" s="654"/>
      <c r="U23" s="803"/>
      <c r="V23" s="655"/>
    </row>
    <row r="24" spans="2:22" ht="24.95" customHeight="1">
      <c r="B24" s="652" t="s">
        <v>193</v>
      </c>
      <c r="C24" s="676"/>
      <c r="D24" s="677"/>
      <c r="E24" s="801" t="str">
        <f t="shared" si="0"/>
        <v/>
      </c>
      <c r="F24" s="647"/>
      <c r="G24" s="670"/>
      <c r="H24" s="671"/>
      <c r="I24" s="799"/>
      <c r="J24" s="647"/>
      <c r="K24" s="670"/>
      <c r="L24" s="671"/>
      <c r="M24" s="799"/>
      <c r="N24" s="648"/>
      <c r="O24" s="672" t="str">
        <f t="shared" si="2"/>
        <v/>
      </c>
      <c r="P24" s="678"/>
      <c r="Q24" s="679"/>
      <c r="R24" s="680" t="str">
        <f t="shared" si="1"/>
        <v/>
      </c>
      <c r="S24" s="653"/>
      <c r="T24" s="654"/>
      <c r="U24" s="803"/>
      <c r="V24" s="655"/>
    </row>
    <row r="25" spans="2:22" ht="24.95" customHeight="1">
      <c r="B25" s="652" t="s">
        <v>194</v>
      </c>
      <c r="C25" s="676"/>
      <c r="D25" s="677"/>
      <c r="E25" s="801" t="str">
        <f t="shared" si="0"/>
        <v/>
      </c>
      <c r="F25" s="647"/>
      <c r="G25" s="670"/>
      <c r="H25" s="671"/>
      <c r="I25" s="799"/>
      <c r="J25" s="647"/>
      <c r="K25" s="670"/>
      <c r="L25" s="671"/>
      <c r="M25" s="799"/>
      <c r="N25" s="648"/>
      <c r="O25" s="672" t="str">
        <f t="shared" si="2"/>
        <v/>
      </c>
      <c r="P25" s="678"/>
      <c r="Q25" s="679"/>
      <c r="R25" s="680" t="str">
        <f>IF(Q25="","",P25*Q25)</f>
        <v/>
      </c>
      <c r="S25" s="653"/>
      <c r="T25" s="654"/>
      <c r="U25" s="803"/>
      <c r="V25" s="655"/>
    </row>
    <row r="26" spans="2:22" ht="24.95" customHeight="1">
      <c r="B26" s="652"/>
      <c r="C26" s="681"/>
      <c r="D26" s="677"/>
      <c r="E26" s="801" t="str">
        <f>IF(D26="","",C26*D26/1000)</f>
        <v/>
      </c>
      <c r="F26" s="656"/>
      <c r="G26" s="682"/>
      <c r="H26" s="677"/>
      <c r="I26" s="799"/>
      <c r="J26" s="657"/>
      <c r="K26" s="683"/>
      <c r="L26" s="683"/>
      <c r="M26" s="799"/>
      <c r="N26" s="648"/>
      <c r="O26" s="684"/>
      <c r="P26" s="678"/>
      <c r="Q26" s="679"/>
      <c r="R26" s="680" t="str">
        <f>IF(Q26="","",P26*Q26)</f>
        <v/>
      </c>
      <c r="S26" s="653"/>
      <c r="T26" s="654"/>
      <c r="U26" s="803"/>
      <c r="V26" s="655"/>
    </row>
    <row r="27" spans="2:22" ht="24.95" customHeight="1" thickBot="1">
      <c r="B27" s="658" t="s">
        <v>23</v>
      </c>
      <c r="C27" s="685" t="s">
        <v>113</v>
      </c>
      <c r="D27" s="686" t="s">
        <v>113</v>
      </c>
      <c r="E27" s="802">
        <f>SUM(E8:E26)</f>
        <v>0</v>
      </c>
      <c r="F27" s="659" t="s">
        <v>113</v>
      </c>
      <c r="G27" s="687" t="s">
        <v>113</v>
      </c>
      <c r="H27" s="686" t="s">
        <v>113</v>
      </c>
      <c r="I27" s="798">
        <f>SUM(I8:I26)</f>
        <v>0</v>
      </c>
      <c r="J27" s="660" t="s">
        <v>113</v>
      </c>
      <c r="K27" s="688" t="s">
        <v>113</v>
      </c>
      <c r="L27" s="688" t="s">
        <v>113</v>
      </c>
      <c r="M27" s="798">
        <f>SUM(M8:M26)</f>
        <v>0</v>
      </c>
      <c r="N27" s="661" t="s">
        <v>113</v>
      </c>
      <c r="O27" s="689" t="str">
        <f>IF(O8="","",E27/I27*100)</f>
        <v/>
      </c>
      <c r="P27" s="690" t="s">
        <v>113</v>
      </c>
      <c r="Q27" s="691" t="s">
        <v>113</v>
      </c>
      <c r="R27" s="692">
        <f>SUM(R8:R26)</f>
        <v>0</v>
      </c>
      <c r="S27" s="662" t="s">
        <v>113</v>
      </c>
      <c r="T27" s="660" t="s">
        <v>113</v>
      </c>
      <c r="U27" s="804">
        <f>SUM(U8:U26)</f>
        <v>0</v>
      </c>
      <c r="V27" s="663"/>
    </row>
    <row r="28" spans="2:22" ht="24.95" customHeight="1" thickBot="1">
      <c r="B28" s="628"/>
      <c r="C28" s="631"/>
      <c r="D28" s="629"/>
      <c r="E28" s="629"/>
      <c r="F28" s="631"/>
      <c r="G28" s="631"/>
      <c r="H28" s="631"/>
      <c r="I28" s="627"/>
      <c r="U28" s="664" t="str">
        <f>IF(U27="","",IF(AND($U27='B-2 別添1 '!G43,$M27&gt;=$U27),"○","入力エラー"))</f>
        <v>○</v>
      </c>
      <c r="V28" s="624" t="s">
        <v>2565</v>
      </c>
    </row>
    <row r="29" spans="2:22" ht="24.95" customHeight="1">
      <c r="B29" s="665" t="s">
        <v>2477</v>
      </c>
      <c r="C29" s="629"/>
      <c r="D29" s="629"/>
      <c r="E29" s="629"/>
      <c r="F29" s="631"/>
      <c r="G29" s="631"/>
      <c r="H29" s="631"/>
      <c r="I29" s="627"/>
      <c r="P29" s="624"/>
    </row>
    <row r="30" spans="2:22" ht="20.100000000000001" customHeight="1">
      <c r="B30" s="628"/>
      <c r="C30" s="629"/>
      <c r="D30" s="629"/>
      <c r="E30" s="629"/>
      <c r="F30" s="631"/>
      <c r="G30" s="631"/>
      <c r="H30" s="631"/>
      <c r="I30" s="627"/>
    </row>
    <row r="31" spans="2:22" ht="20.100000000000001" customHeight="1">
      <c r="B31" s="628"/>
      <c r="C31" s="631"/>
      <c r="D31" s="629"/>
      <c r="E31" s="629"/>
      <c r="F31" s="631"/>
      <c r="G31" s="631"/>
      <c r="H31" s="631"/>
      <c r="I31" s="627"/>
    </row>
    <row r="32" spans="2:22" ht="20.100000000000001" customHeight="1">
      <c r="B32" s="628"/>
      <c r="C32" s="629"/>
      <c r="D32" s="629"/>
      <c r="E32" s="629"/>
      <c r="F32" s="629"/>
      <c r="G32" s="629"/>
      <c r="H32" s="631"/>
      <c r="I32" s="627"/>
    </row>
    <row r="33" spans="2:18" ht="20.100000000000001" customHeight="1">
      <c r="F33" s="627"/>
      <c r="G33" s="627"/>
      <c r="H33" s="666"/>
      <c r="I33" s="666"/>
      <c r="J33" s="667"/>
      <c r="K33" s="666"/>
      <c r="L33" s="666"/>
      <c r="M33" s="666"/>
      <c r="N33" s="667"/>
      <c r="O33" s="667"/>
      <c r="P33" s="667"/>
      <c r="Q33" s="667"/>
      <c r="R33" s="667"/>
    </row>
    <row r="34" spans="2:18" ht="20.100000000000001" customHeight="1"/>
    <row r="35" spans="2:18" ht="20.100000000000001" customHeight="1"/>
    <row r="36" spans="2:18" ht="20.100000000000001" customHeight="1">
      <c r="F36" s="627"/>
      <c r="G36" s="627"/>
      <c r="H36" s="627"/>
    </row>
    <row r="37" spans="2:18" ht="20.100000000000001" hidden="1" customHeight="1">
      <c r="B37" s="628"/>
      <c r="C37" s="629"/>
      <c r="D37" s="629"/>
      <c r="E37" s="629"/>
      <c r="F37" s="629"/>
      <c r="G37" s="629"/>
      <c r="H37" s="629"/>
    </row>
    <row r="38" spans="2:18" ht="20.100000000000001" hidden="1" customHeight="1">
      <c r="B38" s="628"/>
      <c r="C38" s="629"/>
      <c r="D38" s="629"/>
      <c r="E38" s="629"/>
      <c r="F38" s="631"/>
      <c r="G38" s="631"/>
      <c r="H38" s="631"/>
    </row>
    <row r="39" spans="2:18" ht="20.100000000000001" hidden="1" customHeight="1">
      <c r="B39" s="628"/>
      <c r="C39" s="629"/>
      <c r="D39" s="629"/>
      <c r="E39" s="629"/>
      <c r="F39" s="631"/>
      <c r="G39" s="631"/>
      <c r="H39" s="631"/>
    </row>
    <row r="40" spans="2:18" ht="20.100000000000001" hidden="1" customHeight="1">
      <c r="B40" s="628"/>
      <c r="C40" s="629"/>
      <c r="D40" s="629"/>
      <c r="E40" s="629"/>
      <c r="F40" s="631"/>
      <c r="G40" s="631"/>
      <c r="H40" s="631"/>
    </row>
    <row r="41" spans="2:18" ht="20.100000000000001" hidden="1" customHeight="1">
      <c r="B41" s="628"/>
      <c r="C41" s="629"/>
      <c r="D41" s="629"/>
      <c r="E41" s="629"/>
      <c r="F41" s="631"/>
      <c r="G41" s="631"/>
      <c r="H41" s="631"/>
    </row>
    <row r="42" spans="2:18" ht="20.100000000000001" hidden="1" customHeight="1">
      <c r="B42" s="628"/>
      <c r="C42" s="631"/>
      <c r="D42" s="629"/>
      <c r="E42" s="629"/>
      <c r="F42" s="631"/>
      <c r="G42" s="631"/>
      <c r="H42" s="631"/>
    </row>
    <row r="43" spans="2:18" ht="20.100000000000001" hidden="1" customHeight="1">
      <c r="B43" s="628"/>
      <c r="C43" s="629"/>
      <c r="D43" s="629"/>
      <c r="E43" s="629"/>
      <c r="F43" s="631"/>
      <c r="G43" s="631"/>
      <c r="H43" s="631"/>
    </row>
    <row r="44" spans="2:18" ht="20.100000000000001" hidden="1" customHeight="1">
      <c r="B44" s="628"/>
      <c r="C44" s="629"/>
      <c r="D44" s="629"/>
      <c r="E44" s="629"/>
      <c r="F44" s="631"/>
      <c r="G44" s="631"/>
      <c r="H44" s="631"/>
    </row>
    <row r="45" spans="2:18" ht="20.100000000000001" hidden="1" customHeight="1">
      <c r="B45" s="628"/>
      <c r="C45" s="631"/>
      <c r="D45" s="629"/>
      <c r="E45" s="629"/>
      <c r="F45" s="631"/>
      <c r="G45" s="631"/>
      <c r="H45" s="631"/>
    </row>
    <row r="46" spans="2:18" ht="20.100000000000001" hidden="1" customHeight="1">
      <c r="B46" s="628"/>
      <c r="C46" s="629"/>
      <c r="D46" s="629"/>
      <c r="E46" s="629"/>
      <c r="F46" s="629"/>
      <c r="G46" s="629"/>
      <c r="H46" s="631"/>
      <c r="I46" s="627"/>
    </row>
    <row r="47" spans="2:18" ht="20.100000000000001" hidden="1" customHeight="1">
      <c r="F47" s="627"/>
      <c r="G47" s="627"/>
      <c r="H47" s="666"/>
      <c r="I47" s="666"/>
      <c r="J47" s="667"/>
      <c r="K47" s="666"/>
      <c r="L47" s="666"/>
      <c r="M47" s="666"/>
      <c r="N47" s="667"/>
      <c r="O47" s="667"/>
      <c r="P47" s="667"/>
      <c r="Q47" s="667"/>
      <c r="R47" s="667"/>
    </row>
  </sheetData>
  <mergeCells count="14">
    <mergeCell ref="B5:B7"/>
    <mergeCell ref="C5:E6"/>
    <mergeCell ref="F5:N5"/>
    <mergeCell ref="P5:R5"/>
    <mergeCell ref="S5:U5"/>
    <mergeCell ref="T6:U6"/>
    <mergeCell ref="Q6:Q7"/>
    <mergeCell ref="R6:R7"/>
    <mergeCell ref="S3:V3"/>
    <mergeCell ref="V5:V7"/>
    <mergeCell ref="F6:I6"/>
    <mergeCell ref="J6:M6"/>
    <mergeCell ref="P6:P7"/>
    <mergeCell ref="O5:O7"/>
  </mergeCells>
  <phoneticPr fontId="13"/>
  <dataValidations count="4">
    <dataValidation imeMode="off" allowBlank="1" showInputMessage="1" showErrorMessage="1" sqref="U27 S27 P1:Q1048576 R1:R2 R4:R1048576" xr:uid="{47184BF4-CA93-4A41-BA3F-01EEC1C6F177}"/>
    <dataValidation imeMode="hiragana" allowBlank="1" showInputMessage="1" showErrorMessage="1" sqref="V31:V1048576 N1:O4 J1:J4 S4:T26 S28:T1048576 J26:J1048576 F26:F1048576 F1:F7 J6:J7 N27:N1048576 O28:O1048576 O5 N6:N7 V4:V5 S1:T2 V1:V2 V8:V28" xr:uid="{43B53E27-74EA-4D46-8F75-4A2372A362E2}"/>
    <dataValidation type="list" imeMode="hiragana" allowBlank="1" showInputMessage="1" showErrorMessage="1" sqref="N8:N26" xr:uid="{D937C816-A753-4CE2-A7DB-3B964B3E2967}">
      <formula1>"自動,手動"</formula1>
    </dataValidation>
    <dataValidation type="list" imeMode="hiragana" allowBlank="1" showInputMessage="1" showErrorMessage="1" sqref="F8:F25 J8:J25" xr:uid="{46F9805F-BB32-432C-A5BF-760D6F0F1471}">
      <formula1>"三相交流,単相交流"</formula1>
    </dataValidation>
  </dataValidations>
  <printOptions horizontalCentered="1"/>
  <pageMargins left="0.39370078740157483" right="0.39370078740157483" top="0.78740157480314965" bottom="0.78740157480314965" header="0.31496062992125984" footer="0.31496062992125984"/>
  <pageSetup paperSize="9" scale="57"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5FE9B-4173-46EF-9414-D24D98071E0B}">
  <sheetPr>
    <tabColor rgb="FFFFFF00"/>
    <pageSetUpPr fitToPage="1"/>
  </sheetPr>
  <dimension ref="A1:X37"/>
  <sheetViews>
    <sheetView showGridLines="0" view="pageBreakPreview" zoomScaleNormal="100" zoomScaleSheetLayoutView="100" workbookViewId="0">
      <pane xSplit="2" ySplit="7" topLeftCell="C8" activePane="bottomRight" state="frozen"/>
      <selection activeCell="AO22" sqref="AO22"/>
      <selection pane="topRight" activeCell="AO22" sqref="AO22"/>
      <selection pane="bottomLeft" activeCell="AO22" sqref="AO22"/>
      <selection pane="bottomRight"/>
    </sheetView>
  </sheetViews>
  <sheetFormatPr defaultColWidth="0" defaultRowHeight="20.100000000000001" customHeight="1" zeroHeight="1"/>
  <cols>
    <col min="1" max="1" width="4.7109375" style="194" customWidth="1"/>
    <col min="2" max="2" width="8.5703125" style="191" customWidth="1"/>
    <col min="3" max="3" width="9.85546875" style="197" customWidth="1"/>
    <col min="4" max="4" width="6.28515625" style="197" customWidth="1"/>
    <col min="5" max="5" width="9.28515625" style="197" customWidth="1"/>
    <col min="6" max="6" width="11.5703125" style="194" customWidth="1"/>
    <col min="7" max="8" width="7.140625" style="194" customWidth="1"/>
    <col min="9" max="9" width="8.7109375" style="194" customWidth="1"/>
    <col min="10" max="10" width="12.140625" style="191" customWidth="1"/>
    <col min="11" max="12" width="7.140625" style="194" customWidth="1"/>
    <col min="13" max="13" width="8.7109375" style="194" customWidth="1"/>
    <col min="14" max="15" width="14.42578125" style="191" customWidth="1"/>
    <col min="16" max="16" width="7.85546875" style="191" customWidth="1"/>
    <col min="17" max="17" width="4.7109375" style="191" customWidth="1"/>
    <col min="18" max="18" width="7.85546875" style="191" customWidth="1"/>
    <col min="19" max="19" width="20.42578125" style="194" customWidth="1"/>
    <col min="20" max="20" width="26.140625" style="191" customWidth="1"/>
    <col min="21" max="21" width="12.28515625" style="195" customWidth="1"/>
    <col min="22" max="22" width="30.42578125" style="194" customWidth="1"/>
    <col min="23" max="24" width="14.42578125" style="194" customWidth="1"/>
    <col min="25" max="16384" width="14.42578125" style="194" hidden="1"/>
  </cols>
  <sheetData>
    <row r="1" spans="2:22" ht="20.100000000000001" customHeight="1">
      <c r="C1" s="192"/>
      <c r="D1" s="192"/>
      <c r="E1" s="192"/>
      <c r="F1" s="192"/>
      <c r="G1" s="192"/>
      <c r="H1" s="192"/>
      <c r="I1" s="192"/>
      <c r="J1" s="193"/>
      <c r="K1" s="192"/>
      <c r="L1" s="192"/>
      <c r="M1" s="192"/>
      <c r="N1" s="193"/>
      <c r="O1" s="193"/>
      <c r="P1" s="193"/>
      <c r="Q1" s="193"/>
      <c r="R1" s="193"/>
    </row>
    <row r="2" spans="2:22" ht="30" customHeight="1">
      <c r="B2" s="196" t="s">
        <v>201</v>
      </c>
    </row>
    <row r="3" spans="2:22" ht="20.100000000000001" customHeight="1" thickBot="1">
      <c r="B3" s="198"/>
      <c r="C3" s="199"/>
      <c r="D3" s="199"/>
      <c r="E3" s="199"/>
      <c r="F3" s="199"/>
      <c r="G3" s="199"/>
      <c r="H3" s="197"/>
      <c r="R3" s="200" t="s">
        <v>2558</v>
      </c>
      <c r="S3" s="1564" t="s">
        <v>202</v>
      </c>
      <c r="T3" s="1564"/>
      <c r="U3" s="1564"/>
      <c r="V3" s="1564"/>
    </row>
    <row r="4" spans="2:22" ht="20.100000000000001" customHeight="1" thickBot="1">
      <c r="B4" s="198"/>
      <c r="C4" s="199"/>
      <c r="D4" s="199"/>
      <c r="E4" s="201"/>
      <c r="F4" s="201"/>
      <c r="G4" s="201"/>
      <c r="H4" s="197"/>
    </row>
    <row r="5" spans="2:22" ht="20.100000000000001" customHeight="1">
      <c r="B5" s="1565" t="s">
        <v>3</v>
      </c>
      <c r="C5" s="1568" t="s">
        <v>138</v>
      </c>
      <c r="D5" s="1569"/>
      <c r="E5" s="1570"/>
      <c r="F5" s="1574" t="s">
        <v>197</v>
      </c>
      <c r="G5" s="1574"/>
      <c r="H5" s="1574"/>
      <c r="I5" s="1574"/>
      <c r="J5" s="1574"/>
      <c r="K5" s="1574"/>
      <c r="L5" s="1574"/>
      <c r="M5" s="1574"/>
      <c r="N5" s="1575"/>
      <c r="O5" s="1576" t="s">
        <v>200</v>
      </c>
      <c r="P5" s="1579" t="s">
        <v>2478</v>
      </c>
      <c r="Q5" s="1580"/>
      <c r="R5" s="1581"/>
      <c r="S5" s="1582" t="s">
        <v>2479</v>
      </c>
      <c r="T5" s="1580"/>
      <c r="U5" s="1581"/>
      <c r="V5" s="1583" t="s">
        <v>199</v>
      </c>
    </row>
    <row r="6" spans="2:22" ht="20.100000000000001" customHeight="1">
      <c r="B6" s="1566"/>
      <c r="C6" s="1571"/>
      <c r="D6" s="1572"/>
      <c r="E6" s="1573"/>
      <c r="F6" s="1586" t="s">
        <v>139</v>
      </c>
      <c r="G6" s="1587"/>
      <c r="H6" s="1587"/>
      <c r="I6" s="1588"/>
      <c r="J6" s="1589" t="s">
        <v>140</v>
      </c>
      <c r="K6" s="1590"/>
      <c r="L6" s="1590"/>
      <c r="M6" s="1591"/>
      <c r="N6" s="233" t="s">
        <v>141</v>
      </c>
      <c r="O6" s="1577"/>
      <c r="P6" s="1594" t="s">
        <v>156</v>
      </c>
      <c r="Q6" s="1596" t="s">
        <v>142</v>
      </c>
      <c r="R6" s="1598" t="s">
        <v>157</v>
      </c>
      <c r="S6" s="235" t="s">
        <v>143</v>
      </c>
      <c r="T6" s="1600" t="s">
        <v>198</v>
      </c>
      <c r="U6" s="1601"/>
      <c r="V6" s="1584"/>
    </row>
    <row r="7" spans="2:22" s="211" customFormat="1" ht="57" customHeight="1" thickBot="1">
      <c r="B7" s="1567"/>
      <c r="C7" s="202" t="s">
        <v>174</v>
      </c>
      <c r="D7" s="234" t="s">
        <v>144</v>
      </c>
      <c r="E7" s="203" t="s">
        <v>175</v>
      </c>
      <c r="F7" s="204" t="s">
        <v>149</v>
      </c>
      <c r="G7" s="205" t="s">
        <v>161</v>
      </c>
      <c r="H7" s="206" t="s">
        <v>159</v>
      </c>
      <c r="I7" s="207" t="s">
        <v>176</v>
      </c>
      <c r="J7" s="324" t="s">
        <v>149</v>
      </c>
      <c r="K7" s="325" t="s">
        <v>158</v>
      </c>
      <c r="L7" s="326" t="s">
        <v>160</v>
      </c>
      <c r="M7" s="327" t="s">
        <v>176</v>
      </c>
      <c r="N7" s="208" t="s">
        <v>145</v>
      </c>
      <c r="O7" s="1578"/>
      <c r="P7" s="1595"/>
      <c r="Q7" s="1597"/>
      <c r="R7" s="1599"/>
      <c r="S7" s="209" t="s">
        <v>246</v>
      </c>
      <c r="T7" s="207" t="s">
        <v>247</v>
      </c>
      <c r="U7" s="210" t="s">
        <v>2562</v>
      </c>
      <c r="V7" s="1585"/>
    </row>
    <row r="8" spans="2:22" ht="24.95" customHeight="1">
      <c r="B8" s="212" t="s">
        <v>177</v>
      </c>
      <c r="C8" s="238">
        <v>300</v>
      </c>
      <c r="D8" s="239">
        <v>40</v>
      </c>
      <c r="E8" s="805">
        <f>IF(D8="","",C8*D8/1000)</f>
        <v>12</v>
      </c>
      <c r="F8" s="240" t="s">
        <v>195</v>
      </c>
      <c r="G8" s="241">
        <v>200</v>
      </c>
      <c r="H8" s="242">
        <v>28.3</v>
      </c>
      <c r="I8" s="808">
        <f>IF(H8="","",ROUNDDOWN(G8*H8*3^(1/2)/1000,2))</f>
        <v>9.8000000000000007</v>
      </c>
      <c r="J8" s="328" t="s">
        <v>195</v>
      </c>
      <c r="K8" s="329" t="s">
        <v>528</v>
      </c>
      <c r="L8" s="330">
        <v>20</v>
      </c>
      <c r="M8" s="810">
        <f>IF(L8="","",ROUNDDOWN(K8*L8*3^(1/2)/1000,2))</f>
        <v>3.46</v>
      </c>
      <c r="N8" s="243" t="s">
        <v>196</v>
      </c>
      <c r="O8" s="244">
        <f>IF(E8="","",E8/I8*100)</f>
        <v>122.44897959183672</v>
      </c>
      <c r="P8" s="245">
        <v>10</v>
      </c>
      <c r="Q8" s="246">
        <v>1</v>
      </c>
      <c r="R8" s="247">
        <f>IF(Q8="","",P8*Q8)</f>
        <v>10</v>
      </c>
      <c r="S8" s="1602" t="s">
        <v>2441</v>
      </c>
      <c r="T8" s="1604" t="s">
        <v>2442</v>
      </c>
      <c r="U8" s="1606">
        <v>20</v>
      </c>
      <c r="V8" s="1592" t="s">
        <v>2443</v>
      </c>
    </row>
    <row r="9" spans="2:22" ht="24.95" customHeight="1">
      <c r="B9" s="213" t="s">
        <v>178</v>
      </c>
      <c r="C9" s="248">
        <v>300</v>
      </c>
      <c r="D9" s="249">
        <v>40</v>
      </c>
      <c r="E9" s="806">
        <f t="shared" ref="E9:E17" si="0">IF(D9="","",C9*D9/1000)</f>
        <v>12</v>
      </c>
      <c r="F9" s="240" t="s">
        <v>195</v>
      </c>
      <c r="G9" s="241">
        <v>200</v>
      </c>
      <c r="H9" s="242">
        <v>28.3</v>
      </c>
      <c r="I9" s="808">
        <f t="shared" ref="I9:I17" si="1">IF(H9="","",ROUNDDOWN(G9*H9*3^(1/2)/1000,2))</f>
        <v>9.8000000000000007</v>
      </c>
      <c r="J9" s="328" t="s">
        <v>195</v>
      </c>
      <c r="K9" s="331">
        <v>100</v>
      </c>
      <c r="L9" s="330">
        <v>20</v>
      </c>
      <c r="M9" s="810">
        <f t="shared" ref="M9:M17" si="2">IF(L9="","",ROUNDDOWN(K9*L9*3^(1/2)/1000,2))</f>
        <v>3.46</v>
      </c>
      <c r="N9" s="243" t="s">
        <v>196</v>
      </c>
      <c r="O9" s="244">
        <f>IF(E9="","",E9/I9*100)</f>
        <v>122.44897959183672</v>
      </c>
      <c r="P9" s="250">
        <v>10</v>
      </c>
      <c r="Q9" s="251">
        <v>1</v>
      </c>
      <c r="R9" s="252">
        <f t="shared" ref="R9:R17" si="3">IF(Q9="","",P9*Q9)</f>
        <v>10</v>
      </c>
      <c r="S9" s="1603"/>
      <c r="T9" s="1605"/>
      <c r="U9" s="1607"/>
      <c r="V9" s="1593"/>
    </row>
    <row r="10" spans="2:22" ht="24.95" customHeight="1">
      <c r="B10" s="213" t="s">
        <v>179</v>
      </c>
      <c r="C10" s="254">
        <v>300</v>
      </c>
      <c r="D10" s="249">
        <v>40</v>
      </c>
      <c r="E10" s="806">
        <f t="shared" si="0"/>
        <v>12</v>
      </c>
      <c r="F10" s="240" t="s">
        <v>195</v>
      </c>
      <c r="G10" s="241">
        <v>200</v>
      </c>
      <c r="H10" s="242">
        <v>28.3</v>
      </c>
      <c r="I10" s="808">
        <f t="shared" si="1"/>
        <v>9.8000000000000007</v>
      </c>
      <c r="J10" s="328" t="s">
        <v>195</v>
      </c>
      <c r="K10" s="331">
        <v>100</v>
      </c>
      <c r="L10" s="330">
        <v>20</v>
      </c>
      <c r="M10" s="810">
        <f t="shared" si="2"/>
        <v>3.46</v>
      </c>
      <c r="N10" s="243" t="s">
        <v>196</v>
      </c>
      <c r="O10" s="244">
        <f t="shared" ref="O10:O17" si="4">IF(E10="","",E10/I10*100)</f>
        <v>122.44897959183672</v>
      </c>
      <c r="P10" s="270"/>
      <c r="Q10" s="271"/>
      <c r="R10" s="272" t="str">
        <f>IF(Q10="","",P10*Q10)</f>
        <v/>
      </c>
      <c r="S10" s="253" t="s">
        <v>2441</v>
      </c>
      <c r="T10" s="273"/>
      <c r="U10" s="272"/>
      <c r="V10" s="333" t="s">
        <v>2444</v>
      </c>
    </row>
    <row r="11" spans="2:22" ht="24.95" customHeight="1">
      <c r="B11" s="213" t="s">
        <v>180</v>
      </c>
      <c r="C11" s="254">
        <v>300</v>
      </c>
      <c r="D11" s="249">
        <v>40</v>
      </c>
      <c r="E11" s="806">
        <f t="shared" si="0"/>
        <v>12</v>
      </c>
      <c r="F11" s="240" t="s">
        <v>195</v>
      </c>
      <c r="G11" s="241">
        <v>200</v>
      </c>
      <c r="H11" s="242">
        <v>28.3</v>
      </c>
      <c r="I11" s="808">
        <f t="shared" si="1"/>
        <v>9.8000000000000007</v>
      </c>
      <c r="J11" s="328" t="s">
        <v>195</v>
      </c>
      <c r="K11" s="331">
        <v>100</v>
      </c>
      <c r="L11" s="330">
        <v>20</v>
      </c>
      <c r="M11" s="810">
        <f t="shared" si="2"/>
        <v>3.46</v>
      </c>
      <c r="N11" s="243" t="s">
        <v>196</v>
      </c>
      <c r="O11" s="244">
        <f t="shared" si="4"/>
        <v>122.44897959183672</v>
      </c>
      <c r="P11" s="270"/>
      <c r="Q11" s="271"/>
      <c r="R11" s="272" t="str">
        <f t="shared" si="3"/>
        <v/>
      </c>
      <c r="S11" s="253" t="s">
        <v>2441</v>
      </c>
      <c r="T11" s="273"/>
      <c r="U11" s="274"/>
      <c r="V11" s="333" t="s">
        <v>2444</v>
      </c>
    </row>
    <row r="12" spans="2:22" ht="24.95" customHeight="1">
      <c r="B12" s="213" t="s">
        <v>181</v>
      </c>
      <c r="C12" s="248">
        <v>300</v>
      </c>
      <c r="D12" s="249">
        <v>40</v>
      </c>
      <c r="E12" s="806">
        <f t="shared" si="0"/>
        <v>12</v>
      </c>
      <c r="F12" s="240" t="s">
        <v>195</v>
      </c>
      <c r="G12" s="241">
        <v>200</v>
      </c>
      <c r="H12" s="242">
        <v>28.3</v>
      </c>
      <c r="I12" s="808">
        <f t="shared" si="1"/>
        <v>9.8000000000000007</v>
      </c>
      <c r="J12" s="328" t="s">
        <v>195</v>
      </c>
      <c r="K12" s="331">
        <v>100</v>
      </c>
      <c r="L12" s="330">
        <v>20</v>
      </c>
      <c r="M12" s="810">
        <f t="shared" si="2"/>
        <v>3.46</v>
      </c>
      <c r="N12" s="243" t="s">
        <v>196</v>
      </c>
      <c r="O12" s="244">
        <f t="shared" si="4"/>
        <v>122.44897959183672</v>
      </c>
      <c r="P12" s="270"/>
      <c r="Q12" s="271"/>
      <c r="R12" s="272" t="str">
        <f t="shared" si="3"/>
        <v/>
      </c>
      <c r="S12" s="253" t="s">
        <v>2441</v>
      </c>
      <c r="T12" s="273"/>
      <c r="U12" s="274"/>
      <c r="V12" s="333" t="s">
        <v>2444</v>
      </c>
    </row>
    <row r="13" spans="2:22" ht="24.95" customHeight="1">
      <c r="B13" s="213" t="s">
        <v>182</v>
      </c>
      <c r="C13" s="254">
        <v>300</v>
      </c>
      <c r="D13" s="249">
        <v>40</v>
      </c>
      <c r="E13" s="806">
        <f t="shared" si="0"/>
        <v>12</v>
      </c>
      <c r="F13" s="240" t="s">
        <v>195</v>
      </c>
      <c r="G13" s="241">
        <v>200</v>
      </c>
      <c r="H13" s="242">
        <v>28.3</v>
      </c>
      <c r="I13" s="808">
        <f t="shared" si="1"/>
        <v>9.8000000000000007</v>
      </c>
      <c r="J13" s="328" t="s">
        <v>195</v>
      </c>
      <c r="K13" s="331">
        <v>100</v>
      </c>
      <c r="L13" s="330">
        <v>20</v>
      </c>
      <c r="M13" s="810">
        <f t="shared" si="2"/>
        <v>3.46</v>
      </c>
      <c r="N13" s="243" t="s">
        <v>196</v>
      </c>
      <c r="O13" s="244">
        <f t="shared" si="4"/>
        <v>122.44897959183672</v>
      </c>
      <c r="P13" s="270"/>
      <c r="Q13" s="271"/>
      <c r="R13" s="272" t="str">
        <f t="shared" si="3"/>
        <v/>
      </c>
      <c r="S13" s="253" t="s">
        <v>2441</v>
      </c>
      <c r="T13" s="273"/>
      <c r="U13" s="274"/>
      <c r="V13" s="333" t="s">
        <v>2444</v>
      </c>
    </row>
    <row r="14" spans="2:22" ht="24.95" customHeight="1">
      <c r="B14" s="213" t="s">
        <v>183</v>
      </c>
      <c r="C14" s="254">
        <v>300</v>
      </c>
      <c r="D14" s="249">
        <v>40</v>
      </c>
      <c r="E14" s="806">
        <f t="shared" si="0"/>
        <v>12</v>
      </c>
      <c r="F14" s="240" t="s">
        <v>195</v>
      </c>
      <c r="G14" s="241">
        <v>200</v>
      </c>
      <c r="H14" s="242">
        <v>28.3</v>
      </c>
      <c r="I14" s="808">
        <f t="shared" si="1"/>
        <v>9.8000000000000007</v>
      </c>
      <c r="J14" s="328" t="s">
        <v>195</v>
      </c>
      <c r="K14" s="331">
        <v>100</v>
      </c>
      <c r="L14" s="330">
        <v>20</v>
      </c>
      <c r="M14" s="810">
        <f t="shared" si="2"/>
        <v>3.46</v>
      </c>
      <c r="N14" s="243" t="s">
        <v>196</v>
      </c>
      <c r="O14" s="244">
        <f t="shared" si="4"/>
        <v>122.44897959183672</v>
      </c>
      <c r="P14" s="270"/>
      <c r="Q14" s="271"/>
      <c r="R14" s="272" t="str">
        <f t="shared" si="3"/>
        <v/>
      </c>
      <c r="S14" s="253" t="s">
        <v>2441</v>
      </c>
      <c r="T14" s="273"/>
      <c r="U14" s="274"/>
      <c r="V14" s="333" t="s">
        <v>2444</v>
      </c>
    </row>
    <row r="15" spans="2:22" ht="24.95" customHeight="1">
      <c r="B15" s="213" t="s">
        <v>184</v>
      </c>
      <c r="C15" s="254">
        <v>300</v>
      </c>
      <c r="D15" s="249">
        <v>40</v>
      </c>
      <c r="E15" s="806">
        <f t="shared" si="0"/>
        <v>12</v>
      </c>
      <c r="F15" s="240" t="s">
        <v>195</v>
      </c>
      <c r="G15" s="241">
        <v>200</v>
      </c>
      <c r="H15" s="242">
        <v>28.3</v>
      </c>
      <c r="I15" s="808">
        <f t="shared" si="1"/>
        <v>9.8000000000000007</v>
      </c>
      <c r="J15" s="328" t="s">
        <v>195</v>
      </c>
      <c r="K15" s="331">
        <v>100</v>
      </c>
      <c r="L15" s="330">
        <v>20</v>
      </c>
      <c r="M15" s="810">
        <f t="shared" si="2"/>
        <v>3.46</v>
      </c>
      <c r="N15" s="243" t="s">
        <v>196</v>
      </c>
      <c r="O15" s="244">
        <f t="shared" si="4"/>
        <v>122.44897959183672</v>
      </c>
      <c r="P15" s="270"/>
      <c r="Q15" s="271"/>
      <c r="R15" s="272" t="str">
        <f t="shared" si="3"/>
        <v/>
      </c>
      <c r="S15" s="253" t="s">
        <v>2441</v>
      </c>
      <c r="T15" s="273"/>
      <c r="U15" s="274"/>
      <c r="V15" s="333" t="s">
        <v>2444</v>
      </c>
    </row>
    <row r="16" spans="2:22" ht="24.95" customHeight="1">
      <c r="B16" s="213" t="s">
        <v>185</v>
      </c>
      <c r="C16" s="254">
        <v>300</v>
      </c>
      <c r="D16" s="249">
        <v>40</v>
      </c>
      <c r="E16" s="806">
        <f t="shared" si="0"/>
        <v>12</v>
      </c>
      <c r="F16" s="240" t="s">
        <v>195</v>
      </c>
      <c r="G16" s="241">
        <v>200</v>
      </c>
      <c r="H16" s="242">
        <v>28.3</v>
      </c>
      <c r="I16" s="808">
        <f t="shared" si="1"/>
        <v>9.8000000000000007</v>
      </c>
      <c r="J16" s="328" t="s">
        <v>195</v>
      </c>
      <c r="K16" s="331">
        <v>100</v>
      </c>
      <c r="L16" s="330">
        <v>20</v>
      </c>
      <c r="M16" s="810">
        <f t="shared" si="2"/>
        <v>3.46</v>
      </c>
      <c r="N16" s="243" t="s">
        <v>196</v>
      </c>
      <c r="O16" s="244">
        <f t="shared" si="4"/>
        <v>122.44897959183672</v>
      </c>
      <c r="P16" s="270"/>
      <c r="Q16" s="271"/>
      <c r="R16" s="272" t="str">
        <f t="shared" si="3"/>
        <v/>
      </c>
      <c r="S16" s="253" t="s">
        <v>2441</v>
      </c>
      <c r="T16" s="273"/>
      <c r="U16" s="274"/>
      <c r="V16" s="333" t="s">
        <v>2444</v>
      </c>
    </row>
    <row r="17" spans="2:22" ht="24.95" customHeight="1">
      <c r="B17" s="213" t="s">
        <v>186</v>
      </c>
      <c r="C17" s="254">
        <v>300</v>
      </c>
      <c r="D17" s="249">
        <v>40</v>
      </c>
      <c r="E17" s="806">
        <f t="shared" si="0"/>
        <v>12</v>
      </c>
      <c r="F17" s="240" t="s">
        <v>195</v>
      </c>
      <c r="G17" s="241">
        <v>200</v>
      </c>
      <c r="H17" s="242">
        <v>28.3</v>
      </c>
      <c r="I17" s="808">
        <f t="shared" si="1"/>
        <v>9.8000000000000007</v>
      </c>
      <c r="J17" s="328" t="s">
        <v>195</v>
      </c>
      <c r="K17" s="331">
        <v>100</v>
      </c>
      <c r="L17" s="330">
        <v>20</v>
      </c>
      <c r="M17" s="810">
        <f t="shared" si="2"/>
        <v>3.46</v>
      </c>
      <c r="N17" s="243" t="s">
        <v>196</v>
      </c>
      <c r="O17" s="244">
        <f t="shared" si="4"/>
        <v>122.44897959183672</v>
      </c>
      <c r="P17" s="270"/>
      <c r="Q17" s="271"/>
      <c r="R17" s="272" t="str">
        <f t="shared" si="3"/>
        <v/>
      </c>
      <c r="S17" s="253" t="s">
        <v>2441</v>
      </c>
      <c r="T17" s="273"/>
      <c r="U17" s="274"/>
      <c r="V17" s="333" t="s">
        <v>2444</v>
      </c>
    </row>
    <row r="18" spans="2:22" ht="24.95" customHeight="1" thickBot="1">
      <c r="B18" s="214" t="s">
        <v>23</v>
      </c>
      <c r="C18" s="255" t="s">
        <v>113</v>
      </c>
      <c r="D18" s="256" t="s">
        <v>113</v>
      </c>
      <c r="E18" s="807">
        <f>SUM(E8:E17)</f>
        <v>120</v>
      </c>
      <c r="F18" s="257" t="s">
        <v>113</v>
      </c>
      <c r="G18" s="257" t="s">
        <v>113</v>
      </c>
      <c r="H18" s="256" t="s">
        <v>113</v>
      </c>
      <c r="I18" s="809">
        <f>SUM(I8:I17)</f>
        <v>97.999999999999986</v>
      </c>
      <c r="J18" s="258" t="s">
        <v>113</v>
      </c>
      <c r="K18" s="258" t="s">
        <v>113</v>
      </c>
      <c r="L18" s="258" t="s">
        <v>113</v>
      </c>
      <c r="M18" s="811">
        <f>SUM(M8:M17)</f>
        <v>34.6</v>
      </c>
      <c r="N18" s="259" t="s">
        <v>113</v>
      </c>
      <c r="O18" s="260">
        <f>IF(O8="","",E18/I18*100)</f>
        <v>122.44897959183676</v>
      </c>
      <c r="P18" s="261" t="s">
        <v>113</v>
      </c>
      <c r="Q18" s="262" t="s">
        <v>113</v>
      </c>
      <c r="R18" s="263">
        <f>SUM(R8:R17)</f>
        <v>20</v>
      </c>
      <c r="S18" s="264" t="s">
        <v>113</v>
      </c>
      <c r="T18" s="258" t="s">
        <v>113</v>
      </c>
      <c r="U18" s="449">
        <f>SUM(U8:U17)</f>
        <v>20</v>
      </c>
      <c r="V18" s="334"/>
    </row>
    <row r="19" spans="2:22" ht="24.95" customHeight="1" thickBot="1">
      <c r="B19" s="198"/>
      <c r="C19" s="265"/>
      <c r="D19" s="266"/>
      <c r="E19" s="266"/>
      <c r="F19" s="265"/>
      <c r="G19" s="265"/>
      <c r="H19" s="265"/>
      <c r="I19" s="267"/>
      <c r="J19" s="268"/>
      <c r="K19" s="269"/>
      <c r="L19" s="269"/>
      <c r="M19" s="269"/>
      <c r="N19" s="268"/>
      <c r="O19" s="268"/>
      <c r="P19" s="268"/>
      <c r="Q19" s="268"/>
      <c r="R19" s="268"/>
      <c r="S19" s="269"/>
      <c r="T19" s="268"/>
      <c r="U19" s="794" t="s">
        <v>2589</v>
      </c>
      <c r="V19" s="194" t="s">
        <v>2565</v>
      </c>
    </row>
    <row r="20" spans="2:22" ht="24.95" customHeight="1">
      <c r="B20" s="332" t="s">
        <v>2477</v>
      </c>
      <c r="C20" s="199"/>
      <c r="D20" s="199"/>
      <c r="E20" s="199"/>
      <c r="F20" s="201"/>
      <c r="G20" s="201"/>
      <c r="H20" s="201"/>
      <c r="I20" s="197"/>
      <c r="P20" s="194"/>
    </row>
    <row r="21" spans="2:22" ht="20.100000000000001" customHeight="1">
      <c r="B21" s="198"/>
      <c r="C21" s="201"/>
      <c r="D21" s="199"/>
      <c r="E21" s="199"/>
      <c r="F21" s="201"/>
      <c r="G21" s="201"/>
      <c r="H21" s="201"/>
      <c r="I21" s="197"/>
    </row>
    <row r="22" spans="2:22" ht="20.100000000000001" customHeight="1">
      <c r="B22" s="198"/>
      <c r="C22" s="199"/>
      <c r="D22" s="199"/>
      <c r="E22" s="199"/>
      <c r="F22" s="199"/>
      <c r="G22" s="199"/>
      <c r="H22" s="201"/>
      <c r="I22" s="197"/>
    </row>
    <row r="23" spans="2:22" ht="20.100000000000001" customHeight="1">
      <c r="F23" s="197"/>
      <c r="G23" s="197"/>
      <c r="H23" s="215"/>
      <c r="I23" s="215"/>
      <c r="J23" s="216"/>
      <c r="K23" s="215"/>
      <c r="L23" s="215"/>
      <c r="M23" s="215"/>
      <c r="N23" s="216"/>
      <c r="O23" s="216"/>
      <c r="P23" s="216"/>
      <c r="Q23" s="216"/>
      <c r="R23" s="216"/>
    </row>
    <row r="24" spans="2:22" ht="20.100000000000001" customHeight="1"/>
    <row r="25" spans="2:22" ht="20.100000000000001" customHeight="1"/>
    <row r="26" spans="2:22" ht="20.100000000000001" customHeight="1">
      <c r="F26" s="197"/>
      <c r="G26" s="197"/>
      <c r="H26" s="197"/>
    </row>
    <row r="27" spans="2:22" ht="20.100000000000001" customHeight="1">
      <c r="B27" s="198"/>
      <c r="C27" s="199"/>
      <c r="D27" s="199"/>
      <c r="E27" s="199"/>
      <c r="F27" s="199"/>
      <c r="G27" s="199"/>
      <c r="H27" s="199"/>
    </row>
    <row r="28" spans="2:22" ht="20.100000000000001" customHeight="1">
      <c r="B28" s="198"/>
      <c r="C28" s="199"/>
      <c r="D28" s="199"/>
      <c r="E28" s="199"/>
      <c r="F28" s="201"/>
      <c r="G28" s="201"/>
      <c r="H28" s="201"/>
    </row>
    <row r="29" spans="2:22" ht="20.100000000000001" hidden="1" customHeight="1">
      <c r="B29" s="198"/>
      <c r="C29" s="199"/>
      <c r="D29" s="199"/>
      <c r="E29" s="199"/>
      <c r="F29" s="201"/>
      <c r="G29" s="201"/>
      <c r="H29" s="201"/>
    </row>
    <row r="30" spans="2:22" ht="20.100000000000001" hidden="1" customHeight="1">
      <c r="B30" s="198"/>
      <c r="C30" s="199"/>
      <c r="D30" s="199"/>
      <c r="E30" s="199"/>
      <c r="F30" s="201"/>
      <c r="G30" s="201"/>
      <c r="H30" s="201"/>
    </row>
    <row r="31" spans="2:22" ht="20.100000000000001" hidden="1" customHeight="1">
      <c r="B31" s="198"/>
      <c r="C31" s="199"/>
      <c r="D31" s="199"/>
      <c r="E31" s="199"/>
      <c r="F31" s="201"/>
      <c r="G31" s="201"/>
      <c r="H31" s="201"/>
    </row>
    <row r="32" spans="2:22" ht="20.100000000000001" hidden="1" customHeight="1">
      <c r="B32" s="198"/>
      <c r="C32" s="201"/>
      <c r="D32" s="199"/>
      <c r="E32" s="199"/>
      <c r="F32" s="201"/>
      <c r="G32" s="201"/>
      <c r="H32" s="201"/>
    </row>
    <row r="33" spans="2:18" ht="20.100000000000001" hidden="1" customHeight="1">
      <c r="B33" s="198"/>
      <c r="C33" s="199"/>
      <c r="D33" s="199"/>
      <c r="E33" s="199"/>
      <c r="F33" s="201"/>
      <c r="G33" s="201"/>
      <c r="H33" s="201"/>
    </row>
    <row r="34" spans="2:18" ht="20.100000000000001" hidden="1" customHeight="1">
      <c r="B34" s="198"/>
      <c r="C34" s="199"/>
      <c r="D34" s="199"/>
      <c r="E34" s="199"/>
      <c r="F34" s="201"/>
      <c r="G34" s="201"/>
      <c r="H34" s="201"/>
    </row>
    <row r="35" spans="2:18" ht="20.100000000000001" hidden="1" customHeight="1">
      <c r="B35" s="198"/>
      <c r="C35" s="201"/>
      <c r="D35" s="199"/>
      <c r="E35" s="199"/>
      <c r="F35" s="201"/>
      <c r="G35" s="201"/>
      <c r="H35" s="201"/>
    </row>
    <row r="36" spans="2:18" ht="20.100000000000001" hidden="1" customHeight="1">
      <c r="B36" s="198"/>
      <c r="C36" s="199"/>
      <c r="D36" s="199"/>
      <c r="E36" s="199"/>
      <c r="F36" s="199"/>
      <c r="G36" s="199"/>
      <c r="H36" s="201"/>
      <c r="I36" s="197"/>
    </row>
    <row r="37" spans="2:18" ht="20.100000000000001" hidden="1" customHeight="1">
      <c r="F37" s="197"/>
      <c r="G37" s="197"/>
      <c r="H37" s="215"/>
      <c r="I37" s="215"/>
      <c r="J37" s="216"/>
      <c r="K37" s="215"/>
      <c r="L37" s="215"/>
      <c r="M37" s="215"/>
      <c r="N37" s="216"/>
      <c r="O37" s="216"/>
      <c r="P37" s="216"/>
      <c r="Q37" s="216"/>
      <c r="R37" s="216"/>
    </row>
  </sheetData>
  <mergeCells count="18">
    <mergeCell ref="V8:V9"/>
    <mergeCell ref="P6:P7"/>
    <mergeCell ref="Q6:Q7"/>
    <mergeCell ref="R6:R7"/>
    <mergeCell ref="T6:U6"/>
    <mergeCell ref="S8:S9"/>
    <mergeCell ref="T8:T9"/>
    <mergeCell ref="U8:U9"/>
    <mergeCell ref="S3:V3"/>
    <mergeCell ref="B5:B7"/>
    <mergeCell ref="C5:E6"/>
    <mergeCell ref="F5:N5"/>
    <mergeCell ref="O5:O7"/>
    <mergeCell ref="P5:R5"/>
    <mergeCell ref="S5:U5"/>
    <mergeCell ref="V5:V7"/>
    <mergeCell ref="F6:I6"/>
    <mergeCell ref="J6:M6"/>
  </mergeCells>
  <phoneticPr fontId="13"/>
  <conditionalFormatting sqref="S3:V3">
    <cfRule type="containsBlanks" dxfId="133" priority="1">
      <formula>LEN(TRIM(S3))=0</formula>
    </cfRule>
  </conditionalFormatting>
  <dataValidations count="4">
    <dataValidation type="list" imeMode="hiragana" allowBlank="1" showInputMessage="1" showErrorMessage="1" sqref="F8:F17 J8:J17" xr:uid="{224279C0-DF57-4DE1-AC3D-1DBAF8C79D52}">
      <formula1>"三相交流,単相交流"</formula1>
    </dataValidation>
    <dataValidation type="list" imeMode="hiragana" allowBlank="1" showInputMessage="1" showErrorMessage="1" sqref="N8:N17" xr:uid="{F9C83FB1-AF34-459E-AE5C-BEBB23327D06}">
      <formula1>"自動,手動"</formula1>
    </dataValidation>
    <dataValidation imeMode="hiragana" allowBlank="1" showInputMessage="1" showErrorMessage="1" sqref="V21:V1048576 N1:O4 J1:J4 F1:F7 J6:J7 O5 N6:N7 V4:V5 S1:T2 V1:V2 S10:T17 S4:T8 V8 V10:V19 S19:T1048576 N18:N1048576 O19:O1048576 F18:F1048576 J18:J1048576" xr:uid="{7AD7A41C-161B-483C-B035-2CD14906312C}"/>
    <dataValidation imeMode="off" allowBlank="1" showInputMessage="1" showErrorMessage="1" sqref="U18 S18 R1:R2 R4:R1048576 P1:Q1048576" xr:uid="{70A55678-DB7E-42A7-B06B-B8375095C3AD}"/>
  </dataValidations>
  <printOptions horizontalCentered="1"/>
  <pageMargins left="0.39370078740157483" right="0.39370078740157483" top="0.78740157480314965" bottom="0.78740157480314965" header="0.31496062992125984" footer="0.31496062992125984"/>
  <pageSetup paperSize="9" scale="57"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7A2BB-82D4-4919-9C67-A5BD552D9800}">
  <sheetPr>
    <tabColor rgb="FFFFFF00"/>
    <pageSetUpPr fitToPage="1"/>
  </sheetPr>
  <dimension ref="A1:W29"/>
  <sheetViews>
    <sheetView showGridLines="0" view="pageBreakPreview" zoomScaleNormal="90" zoomScaleSheetLayoutView="100" workbookViewId="0"/>
  </sheetViews>
  <sheetFormatPr defaultColWidth="0" defaultRowHeight="16.5" zeroHeight="1"/>
  <cols>
    <col min="1" max="1" width="2.7109375" style="962" customWidth="1"/>
    <col min="2" max="2" width="6.42578125" style="962" customWidth="1"/>
    <col min="3" max="3" width="36.28515625" style="962" customWidth="1"/>
    <col min="4" max="5" width="30.7109375" style="963" customWidth="1"/>
    <col min="6" max="6" width="11.28515625" style="962" customWidth="1"/>
    <col min="7" max="23" width="9.140625" style="962" customWidth="1"/>
    <col min="24" max="16384" width="9.140625" style="962" hidden="1"/>
  </cols>
  <sheetData>
    <row r="1" spans="2:6" ht="17.25" customHeight="1"/>
    <row r="2" spans="2:6" ht="28.5" customHeight="1">
      <c r="B2" s="1608" t="s">
        <v>162</v>
      </c>
      <c r="C2" s="1608"/>
      <c r="D2" s="1608"/>
      <c r="E2" s="1608"/>
    </row>
    <row r="3" spans="2:6" ht="19.5">
      <c r="B3" s="797"/>
      <c r="C3" s="797"/>
      <c r="D3" s="797"/>
      <c r="E3" s="797"/>
    </row>
    <row r="4" spans="2:6" ht="24.95" customHeight="1" thickBot="1">
      <c r="C4" s="964" t="s">
        <v>2553</v>
      </c>
      <c r="D4" s="1609" t="str">
        <f>IF('A-2'!D8="","",'A-2'!D8)</f>
        <v/>
      </c>
      <c r="E4" s="1609"/>
    </row>
    <row r="5" spans="2:6" ht="24.95" customHeight="1">
      <c r="C5" s="961"/>
    </row>
    <row r="6" spans="2:6" ht="24.95" customHeight="1" thickBot="1">
      <c r="C6" s="961"/>
      <c r="D6" s="964" t="s">
        <v>2566</v>
      </c>
      <c r="E6" s="915" t="str">
        <f>'B-3'!$O27</f>
        <v/>
      </c>
      <c r="F6" s="797" t="s">
        <v>2567</v>
      </c>
    </row>
    <row r="7" spans="2:6" ht="24.95" customHeight="1" thickBot="1">
      <c r="C7" s="961"/>
    </row>
    <row r="8" spans="2:6" ht="45.75" customHeight="1" thickBot="1">
      <c r="C8" s="965"/>
      <c r="D8" s="966" t="s">
        <v>2448</v>
      </c>
      <c r="E8" s="967" t="s">
        <v>2449</v>
      </c>
      <c r="F8" s="968"/>
    </row>
    <row r="9" spans="2:6" ht="30" customHeight="1">
      <c r="B9" s="1610" t="s">
        <v>146</v>
      </c>
      <c r="C9" s="969" t="s">
        <v>150</v>
      </c>
      <c r="D9" s="303"/>
      <c r="E9" s="304"/>
    </row>
    <row r="10" spans="2:6" ht="30" customHeight="1">
      <c r="B10" s="1611"/>
      <c r="C10" s="970" t="s">
        <v>151</v>
      </c>
      <c r="D10" s="311"/>
      <c r="E10" s="312"/>
    </row>
    <row r="11" spans="2:6" ht="30" customHeight="1">
      <c r="B11" s="1611"/>
      <c r="C11" s="971" t="s">
        <v>2466</v>
      </c>
      <c r="D11" s="309" t="str">
        <f>IF(OR(D9="",D10=""),"",D9*D10/1000)</f>
        <v/>
      </c>
      <c r="E11" s="310" t="str">
        <f>IF(OR(E9="",E10=""),"",E9*E10/1000)</f>
        <v/>
      </c>
    </row>
    <row r="12" spans="2:6" ht="30" customHeight="1" thickBot="1">
      <c r="B12" s="1612"/>
      <c r="C12" s="972" t="s">
        <v>2465</v>
      </c>
      <c r="D12" s="313"/>
      <c r="E12" s="319" t="str">
        <f>IF(E9="","",'B-2 別添1 '!R65)</f>
        <v/>
      </c>
    </row>
    <row r="13" spans="2:6" ht="30" customHeight="1">
      <c r="B13" s="1610" t="s">
        <v>147</v>
      </c>
      <c r="C13" s="969" t="s">
        <v>152</v>
      </c>
      <c r="D13" s="318"/>
      <c r="E13" s="320" t="str">
        <f>IF(E9="","",'B-2 別添1 '!R69)</f>
        <v/>
      </c>
    </row>
    <row r="14" spans="2:6" ht="45.75" customHeight="1" thickBot="1">
      <c r="B14" s="1612"/>
      <c r="C14" s="1143" t="s">
        <v>2970</v>
      </c>
      <c r="D14" s="322" t="str">
        <f>IF(D9="","",ROUNDDOWN(D13*0.488/1000,2))</f>
        <v/>
      </c>
      <c r="E14" s="319" t="str">
        <f>IF(E9="","",ROUNDDOWN(E13*0.488/1000,2))</f>
        <v/>
      </c>
    </row>
    <row r="15" spans="2:6" ht="30" customHeight="1">
      <c r="B15" s="1614" t="s">
        <v>2445</v>
      </c>
      <c r="C15" s="969" t="s">
        <v>153</v>
      </c>
      <c r="D15" s="303"/>
      <c r="E15" s="304"/>
    </row>
    <row r="16" spans="2:6" ht="30" customHeight="1">
      <c r="B16" s="1611"/>
      <c r="C16" s="973" t="s">
        <v>154</v>
      </c>
      <c r="D16" s="305"/>
      <c r="E16" s="306"/>
    </row>
    <row r="17" spans="2:6" ht="30" customHeight="1">
      <c r="B17" s="1611"/>
      <c r="C17" s="973" t="s">
        <v>2571</v>
      </c>
      <c r="D17" s="305"/>
      <c r="E17" s="306" t="str">
        <f>IF(E15="","",E18-E15-E16)</f>
        <v/>
      </c>
    </row>
    <row r="18" spans="2:6" ht="30" customHeight="1" thickBot="1">
      <c r="B18" s="1612"/>
      <c r="C18" s="972" t="s">
        <v>2570</v>
      </c>
      <c r="D18" s="307" t="str">
        <f>IF(SUM(D15:D17)=0,"",SUM(D15:D17))</f>
        <v/>
      </c>
      <c r="E18" s="308" t="str">
        <f>IF(E15="","",'C-1 別紙2 '!E12)</f>
        <v/>
      </c>
    </row>
    <row r="19" spans="2:6" ht="51" customHeight="1">
      <c r="B19" s="1611" t="s">
        <v>148</v>
      </c>
      <c r="C19" s="974" t="s">
        <v>2569</v>
      </c>
      <c r="D19" s="314" t="str">
        <f>IF(OR(D18="",D13=""),"",D18/D13)</f>
        <v/>
      </c>
      <c r="E19" s="316" t="str">
        <f>IF(OR(E18="",E13=""),"",E18/E13)</f>
        <v/>
      </c>
      <c r="F19" s="975" t="str">
        <f>IF(E19="","",IF(E19-D19&lt;0,"○","×"))</f>
        <v/>
      </c>
    </row>
    <row r="20" spans="2:6" ht="51" customHeight="1" thickBot="1">
      <c r="B20" s="1612"/>
      <c r="C20" s="972" t="s">
        <v>2568</v>
      </c>
      <c r="D20" s="315" t="str">
        <f>IF(OR(D18="",13=""),"",D18/D14)</f>
        <v/>
      </c>
      <c r="E20" s="317" t="str">
        <f>IF(OR(E18="",13=""),"",E18/E14)</f>
        <v/>
      </c>
      <c r="F20" s="976" t="str">
        <f>IF(E20="","",IF(E20-D20&lt;0,"○","×"))</f>
        <v/>
      </c>
    </row>
    <row r="21" spans="2:6" ht="24.95" customHeight="1">
      <c r="B21" s="977"/>
      <c r="D21" s="978"/>
      <c r="E21" s="978"/>
      <c r="F21" s="964" t="s">
        <v>2572</v>
      </c>
    </row>
    <row r="22" spans="2:6" s="797" customFormat="1" ht="24.95" customHeight="1" thickBot="1">
      <c r="B22" s="797" t="s">
        <v>2928</v>
      </c>
      <c r="D22" s="979"/>
      <c r="E22" s="979"/>
    </row>
    <row r="23" spans="2:6" s="797" customFormat="1" ht="33.75" customHeight="1" thickBot="1">
      <c r="B23" s="980"/>
      <c r="C23" s="1613" t="s">
        <v>2929</v>
      </c>
      <c r="D23" s="1613"/>
      <c r="E23" s="1613"/>
    </row>
    <row r="24" spans="2:6" s="797" customFormat="1" ht="19.5">
      <c r="B24" s="981"/>
      <c r="D24" s="979"/>
      <c r="E24" s="979"/>
    </row>
    <row r="25" spans="2:6" ht="24.95" customHeight="1"/>
    <row r="26" spans="2:6" ht="24.95" customHeight="1"/>
    <row r="27" spans="2:6" ht="24.95" hidden="1" customHeight="1"/>
    <row r="28" spans="2:6" ht="24.95" hidden="1" customHeight="1"/>
    <row r="29" spans="2:6" ht="24.95" hidden="1" customHeight="1"/>
  </sheetData>
  <mergeCells count="7">
    <mergeCell ref="B2:E2"/>
    <mergeCell ref="D4:E4"/>
    <mergeCell ref="B9:B12"/>
    <mergeCell ref="B13:B14"/>
    <mergeCell ref="C23:E23"/>
    <mergeCell ref="B15:B18"/>
    <mergeCell ref="B19:B20"/>
  </mergeCells>
  <phoneticPr fontId="13"/>
  <conditionalFormatting sqref="E16">
    <cfRule type="containsBlanks" dxfId="132" priority="6">
      <formula>LEN(TRIM(E16))=0</formula>
    </cfRule>
  </conditionalFormatting>
  <conditionalFormatting sqref="D9">
    <cfRule type="containsBlanks" dxfId="131" priority="24">
      <formula>LEN(TRIM(D9))=0</formula>
    </cfRule>
  </conditionalFormatting>
  <conditionalFormatting sqref="E9">
    <cfRule type="containsBlanks" dxfId="130" priority="23">
      <formula>LEN(TRIM(E9))=0</formula>
    </cfRule>
  </conditionalFormatting>
  <conditionalFormatting sqref="E10">
    <cfRule type="containsBlanks" dxfId="129" priority="22">
      <formula>LEN(TRIM(E10))=0</formula>
    </cfRule>
  </conditionalFormatting>
  <conditionalFormatting sqref="D10">
    <cfRule type="containsBlanks" dxfId="128" priority="21">
      <formula>LEN(TRIM(D10))=0</formula>
    </cfRule>
  </conditionalFormatting>
  <conditionalFormatting sqref="D12">
    <cfRule type="containsBlanks" dxfId="127" priority="20">
      <formula>LEN(TRIM(D12))=0</formula>
    </cfRule>
  </conditionalFormatting>
  <conditionalFormatting sqref="D13">
    <cfRule type="containsBlanks" dxfId="126" priority="18">
      <formula>LEN(TRIM(D13))=0</formula>
    </cfRule>
  </conditionalFormatting>
  <conditionalFormatting sqref="D15">
    <cfRule type="containsBlanks" dxfId="125" priority="14">
      <formula>LEN(TRIM(D15))=0</formula>
    </cfRule>
  </conditionalFormatting>
  <conditionalFormatting sqref="D16">
    <cfRule type="containsBlanks" dxfId="124" priority="13">
      <formula>LEN(TRIM(D16))=0</formula>
    </cfRule>
  </conditionalFormatting>
  <conditionalFormatting sqref="D17">
    <cfRule type="containsBlanks" dxfId="123" priority="12">
      <formula>LEN(TRIM(D17))=0</formula>
    </cfRule>
  </conditionalFormatting>
  <conditionalFormatting sqref="E15">
    <cfRule type="containsBlanks" dxfId="122" priority="7">
      <formula>LEN(TRIM(E15))=0</formula>
    </cfRule>
  </conditionalFormatting>
  <conditionalFormatting sqref="B23">
    <cfRule type="containsBlanks" dxfId="121" priority="4">
      <formula>LEN(TRIM(B23))=0</formula>
    </cfRule>
  </conditionalFormatting>
  <conditionalFormatting sqref="A8:F24">
    <cfRule type="expression" dxfId="120" priority="1">
      <formula>COUNTIF($E$6,"&lt;=129.99")</formula>
    </cfRule>
  </conditionalFormatting>
  <dataValidations count="1">
    <dataValidation type="list" allowBlank="1" showInputMessage="1" showErrorMessage="1" sqref="B23" xr:uid="{4A59B51C-A9AE-4410-8D8F-74741FCAF347}">
      <formula1>"✔"</formula1>
    </dataValidation>
  </dataValidations>
  <pageMargins left="0.7" right="0.7" top="0.75" bottom="0.75" header="0.3" footer="0.3"/>
  <pageSetup paperSize="9"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EBD301-D68A-4B3D-BCA0-189E1A16C841}">
  <sheetPr>
    <tabColor rgb="FFFFFF00"/>
    <pageSetUpPr fitToPage="1"/>
  </sheetPr>
  <dimension ref="A1:S29"/>
  <sheetViews>
    <sheetView showGridLines="0" view="pageBreakPreview" zoomScaleNormal="90" zoomScaleSheetLayoutView="100" workbookViewId="0"/>
  </sheetViews>
  <sheetFormatPr defaultColWidth="0" defaultRowHeight="12" zeroHeight="1"/>
  <cols>
    <col min="1" max="1" width="2.7109375" style="217" customWidth="1"/>
    <col min="2" max="2" width="6.42578125" style="217" customWidth="1"/>
    <col min="3" max="3" width="36.28515625" style="217" customWidth="1"/>
    <col min="4" max="5" width="30.7109375" style="218" customWidth="1"/>
    <col min="6" max="6" width="11.28515625" style="217" customWidth="1"/>
    <col min="7" max="19" width="9.140625" style="217" customWidth="1"/>
    <col min="20" max="16384" width="9.140625" style="217" hidden="1"/>
  </cols>
  <sheetData>
    <row r="1" spans="2:6" ht="17.25" customHeight="1"/>
    <row r="2" spans="2:6" ht="28.5" customHeight="1">
      <c r="B2" s="1616" t="s">
        <v>162</v>
      </c>
      <c r="C2" s="1616"/>
      <c r="D2" s="1616"/>
      <c r="E2" s="1616"/>
    </row>
    <row r="3" spans="2:6" ht="14.25">
      <c r="B3" s="277"/>
      <c r="C3" s="277"/>
      <c r="D3" s="277"/>
      <c r="E3" s="277"/>
    </row>
    <row r="4" spans="2:6" ht="24.95" customHeight="1" thickBot="1">
      <c r="C4" s="219" t="s">
        <v>2553</v>
      </c>
      <c r="D4" s="1617" t="s">
        <v>202</v>
      </c>
      <c r="E4" s="1617"/>
    </row>
    <row r="5" spans="2:6" ht="24.95" customHeight="1">
      <c r="C5" s="220"/>
    </row>
    <row r="6" spans="2:6" ht="24.95" customHeight="1" thickBot="1">
      <c r="C6" s="220"/>
      <c r="D6" s="219" t="s">
        <v>2566</v>
      </c>
      <c r="E6" s="435">
        <v>150</v>
      </c>
      <c r="F6" s="277" t="s">
        <v>2567</v>
      </c>
    </row>
    <row r="7" spans="2:6" ht="24.95" customHeight="1" thickBot="1">
      <c r="C7" s="220"/>
    </row>
    <row r="8" spans="2:6" ht="45.75" customHeight="1" thickBot="1">
      <c r="C8" s="286"/>
      <c r="D8" s="284" t="s">
        <v>2448</v>
      </c>
      <c r="E8" s="285" t="s">
        <v>2449</v>
      </c>
      <c r="F8" s="221"/>
    </row>
    <row r="9" spans="2:6" ht="30" customHeight="1">
      <c r="B9" s="1618" t="s">
        <v>146</v>
      </c>
      <c r="C9" s="280" t="s">
        <v>150</v>
      </c>
      <c r="D9" s="335">
        <v>7143</v>
      </c>
      <c r="E9" s="336">
        <v>8000</v>
      </c>
    </row>
    <row r="10" spans="2:6" ht="30" customHeight="1">
      <c r="B10" s="1619"/>
      <c r="C10" s="281" t="s">
        <v>151</v>
      </c>
      <c r="D10" s="337">
        <v>350</v>
      </c>
      <c r="E10" s="338">
        <v>350</v>
      </c>
    </row>
    <row r="11" spans="2:6" ht="30" customHeight="1">
      <c r="B11" s="1619"/>
      <c r="C11" s="282" t="s">
        <v>2466</v>
      </c>
      <c r="D11" s="339">
        <f>IF(OR(D9="",D10=""),"",D9*D10/1000)</f>
        <v>2500.0500000000002</v>
      </c>
      <c r="E11" s="340">
        <f>IF(OR(E9="",E10=""),"",E9*E10/1000)</f>
        <v>2800</v>
      </c>
    </row>
    <row r="12" spans="2:6" ht="30" customHeight="1" thickBot="1">
      <c r="B12" s="1620"/>
      <c r="C12" s="283" t="s">
        <v>2465</v>
      </c>
      <c r="D12" s="341">
        <v>2500</v>
      </c>
      <c r="E12" s="342">
        <v>2500</v>
      </c>
    </row>
    <row r="13" spans="2:6" ht="30" customHeight="1">
      <c r="B13" s="1618" t="s">
        <v>147</v>
      </c>
      <c r="C13" s="280" t="s">
        <v>152</v>
      </c>
      <c r="D13" s="343">
        <f>E13*D9/E9</f>
        <v>2678625</v>
      </c>
      <c r="E13" s="344">
        <v>3000000</v>
      </c>
    </row>
    <row r="14" spans="2:6" ht="30" customHeight="1" thickBot="1">
      <c r="B14" s="1620"/>
      <c r="C14" s="321" t="s">
        <v>2467</v>
      </c>
      <c r="D14" s="345">
        <f>IF(D9="","",ROUNDDOWN(D13*0.000488,2))</f>
        <v>1307.1600000000001</v>
      </c>
      <c r="E14" s="342">
        <f>IF(E9="","",ROUNDDOWN(E13*0.000488,2))</f>
        <v>1464</v>
      </c>
    </row>
    <row r="15" spans="2:6" ht="30" customHeight="1">
      <c r="B15" s="1621" t="s">
        <v>2445</v>
      </c>
      <c r="C15" s="436" t="s">
        <v>153</v>
      </c>
      <c r="D15" s="336">
        <f>D9*10000</f>
        <v>71430000</v>
      </c>
      <c r="E15" s="336">
        <f>E9*10000</f>
        <v>80000000</v>
      </c>
    </row>
    <row r="16" spans="2:6" ht="30" customHeight="1">
      <c r="B16" s="1619"/>
      <c r="C16" s="437" t="s">
        <v>154</v>
      </c>
      <c r="D16" s="346">
        <v>30000000</v>
      </c>
      <c r="E16" s="346">
        <v>30000000</v>
      </c>
    </row>
    <row r="17" spans="2:6" ht="30" customHeight="1">
      <c r="B17" s="1619"/>
      <c r="C17" s="437" t="s">
        <v>2571</v>
      </c>
      <c r="D17" s="346">
        <f>E17*D9/E9</f>
        <v>8928750</v>
      </c>
      <c r="E17" s="346">
        <v>10000000</v>
      </c>
    </row>
    <row r="18" spans="2:6" ht="30" customHeight="1" thickBot="1">
      <c r="B18" s="1620"/>
      <c r="C18" s="438" t="s">
        <v>2570</v>
      </c>
      <c r="D18" s="347">
        <f>IF(SUM(D15:D17)=0,"",SUM(D15:D17))</f>
        <v>110358750</v>
      </c>
      <c r="E18" s="347">
        <f>IF(SUM(E15:E17)=0,"",SUM(E15:E17))</f>
        <v>120000000</v>
      </c>
    </row>
    <row r="19" spans="2:6" ht="51" customHeight="1">
      <c r="B19" s="1619" t="s">
        <v>148</v>
      </c>
      <c r="C19" s="287" t="s">
        <v>2569</v>
      </c>
      <c r="D19" s="348">
        <f>IF(OR(D18="",D13=""),"",D18/D13)</f>
        <v>41.199776004479908</v>
      </c>
      <c r="E19" s="349">
        <f>IF(OR(E18="",E13=""),"",E18/E13)</f>
        <v>40</v>
      </c>
      <c r="F19" s="353" t="str">
        <f>IF(E19="","",IF(E19-D19&lt;0,"○","×"))</f>
        <v>○</v>
      </c>
    </row>
    <row r="20" spans="2:6" ht="51" customHeight="1" thickBot="1">
      <c r="B20" s="1620"/>
      <c r="C20" s="283" t="s">
        <v>2568</v>
      </c>
      <c r="D20" s="350">
        <f>IF(OR(D18="",13=""),"",D18/D14)</f>
        <v>84426.351785550345</v>
      </c>
      <c r="E20" s="351">
        <f>IF(OR(E18="",13=""),"",E18/E14)</f>
        <v>81967.213114754093</v>
      </c>
      <c r="F20" s="354" t="str">
        <f>IF(E20="","",IF(E20-D20&lt;0,"○","×"))</f>
        <v>○</v>
      </c>
    </row>
    <row r="21" spans="2:6" ht="24.95" customHeight="1">
      <c r="B21" s="222"/>
      <c r="D21" s="279"/>
      <c r="E21" s="279"/>
      <c r="F21" s="219" t="s">
        <v>2574</v>
      </c>
    </row>
    <row r="22" spans="2:6" s="277" customFormat="1" ht="24.95" customHeight="1" thickBot="1">
      <c r="B22" s="277" t="s">
        <v>2931</v>
      </c>
      <c r="D22" s="275"/>
      <c r="E22" s="275"/>
    </row>
    <row r="23" spans="2:6" s="277" customFormat="1" ht="33.75" customHeight="1" thickBot="1">
      <c r="B23" s="352" t="s">
        <v>2930</v>
      </c>
      <c r="C23" s="1615" t="s">
        <v>2932</v>
      </c>
      <c r="D23" s="1615"/>
      <c r="E23" s="1615"/>
    </row>
    <row r="24" spans="2:6" s="277" customFormat="1" ht="14.25">
      <c r="B24" s="276"/>
      <c r="D24" s="275"/>
      <c r="E24" s="275"/>
    </row>
    <row r="25" spans="2:6" ht="24.95" customHeight="1"/>
    <row r="26" spans="2:6" ht="24.95" customHeight="1"/>
    <row r="27" spans="2:6" ht="24.95" customHeight="1"/>
    <row r="28" spans="2:6" ht="24.95" customHeight="1"/>
    <row r="29" spans="2:6" ht="24.95" hidden="1" customHeight="1"/>
  </sheetData>
  <mergeCells count="7">
    <mergeCell ref="C23:E23"/>
    <mergeCell ref="B2:E2"/>
    <mergeCell ref="D4:E4"/>
    <mergeCell ref="B9:B12"/>
    <mergeCell ref="B13:B14"/>
    <mergeCell ref="B15:B18"/>
    <mergeCell ref="B19:B20"/>
  </mergeCells>
  <phoneticPr fontId="13"/>
  <conditionalFormatting sqref="D4">
    <cfRule type="cellIs" dxfId="119" priority="23" operator="equal">
      <formula>""</formula>
    </cfRule>
  </conditionalFormatting>
  <conditionalFormatting sqref="E16">
    <cfRule type="containsBlanks" dxfId="118" priority="5">
      <formula>LEN(TRIM(E16))=0</formula>
    </cfRule>
  </conditionalFormatting>
  <conditionalFormatting sqref="D9">
    <cfRule type="containsBlanks" dxfId="117" priority="22">
      <formula>LEN(TRIM(D9))=0</formula>
    </cfRule>
  </conditionalFormatting>
  <conditionalFormatting sqref="E9">
    <cfRule type="containsBlanks" dxfId="116" priority="21">
      <formula>LEN(TRIM(E9))=0</formula>
    </cfRule>
  </conditionalFormatting>
  <conditionalFormatting sqref="E10">
    <cfRule type="containsBlanks" dxfId="115" priority="20">
      <formula>LEN(TRIM(E10))=0</formula>
    </cfRule>
  </conditionalFormatting>
  <conditionalFormatting sqref="D10">
    <cfRule type="containsBlanks" dxfId="114" priority="19">
      <formula>LEN(TRIM(D10))=0</formula>
    </cfRule>
  </conditionalFormatting>
  <conditionalFormatting sqref="D12">
    <cfRule type="containsBlanks" dxfId="113" priority="18">
      <formula>LEN(TRIM(D12))=0</formula>
    </cfRule>
  </conditionalFormatting>
  <conditionalFormatting sqref="E12">
    <cfRule type="containsBlanks" dxfId="112" priority="17">
      <formula>LEN(TRIM(E12))=0</formula>
    </cfRule>
  </conditionalFormatting>
  <conditionalFormatting sqref="D13">
    <cfRule type="containsBlanks" dxfId="111" priority="16">
      <formula>LEN(TRIM(D13))=0</formula>
    </cfRule>
  </conditionalFormatting>
  <conditionalFormatting sqref="E13">
    <cfRule type="containsBlanks" dxfId="110" priority="15">
      <formula>LEN(TRIM(E13))=0</formula>
    </cfRule>
  </conditionalFormatting>
  <conditionalFormatting sqref="E14">
    <cfRule type="containsBlanks" dxfId="109" priority="14">
      <formula>LEN(TRIM(E14))=0</formula>
    </cfRule>
  </conditionalFormatting>
  <conditionalFormatting sqref="D14">
    <cfRule type="containsBlanks" dxfId="108" priority="13">
      <formula>LEN(TRIM(D14))=0</formula>
    </cfRule>
  </conditionalFormatting>
  <conditionalFormatting sqref="D16">
    <cfRule type="containsBlanks" dxfId="107" priority="11">
      <formula>LEN(TRIM(D16))=0</formula>
    </cfRule>
  </conditionalFormatting>
  <conditionalFormatting sqref="E15">
    <cfRule type="containsBlanks" dxfId="106" priority="6">
      <formula>LEN(TRIM(E15))=0</formula>
    </cfRule>
  </conditionalFormatting>
  <conditionalFormatting sqref="D17:E17">
    <cfRule type="containsBlanks" dxfId="105" priority="4">
      <formula>LEN(TRIM(D17))=0</formula>
    </cfRule>
  </conditionalFormatting>
  <conditionalFormatting sqref="E6">
    <cfRule type="containsBlanks" dxfId="104" priority="2">
      <formula>LEN(TRIM(E6))=0</formula>
    </cfRule>
  </conditionalFormatting>
  <conditionalFormatting sqref="D15">
    <cfRule type="containsBlanks" dxfId="103" priority="1">
      <formula>LEN(TRIM(D15))=0</formula>
    </cfRule>
  </conditionalFormatting>
  <dataValidations count="1">
    <dataValidation type="list" allowBlank="1" showInputMessage="1" showErrorMessage="1" sqref="B23" xr:uid="{D7BD51A8-D9D8-4D99-B2E2-52111C0C95EC}">
      <formula1>"✔"</formula1>
    </dataValidation>
  </dataValidations>
  <pageMargins left="0.7" right="0.7" top="0.75" bottom="0.75" header="0.3" footer="0.3"/>
  <pageSetup paperSize="9" scale="7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23</vt:i4>
      </vt:variant>
    </vt:vector>
  </HeadingPairs>
  <TitlesOfParts>
    <vt:vector size="43" baseType="lpstr">
      <vt:lpstr>A-1</vt:lpstr>
      <vt:lpstr>A-2</vt:lpstr>
      <vt:lpstr>B-1 別紙1 </vt:lpstr>
      <vt:lpstr>【参照】産業分類番号一覧</vt:lpstr>
      <vt:lpstr>B-2 別添1 </vt:lpstr>
      <vt:lpstr>B-3</vt:lpstr>
      <vt:lpstr>B-3 (記入例)</vt:lpstr>
      <vt:lpstr>B-4</vt:lpstr>
      <vt:lpstr>B-4 (記入例)</vt:lpstr>
      <vt:lpstr>B-5</vt:lpstr>
      <vt:lpstr>B-6 別添2</vt:lpstr>
      <vt:lpstr>B-7</vt:lpstr>
      <vt:lpstr>C-1 別紙2 </vt:lpstr>
      <vt:lpstr>C-2</vt:lpstr>
      <vt:lpstr>C-2' (記入例)</vt:lpstr>
      <vt:lpstr>C-4</vt:lpstr>
      <vt:lpstr>C-5</vt:lpstr>
      <vt:lpstr>D-1 (代表申請者)</vt:lpstr>
      <vt:lpstr>D-1 (共同申請者</vt:lpstr>
      <vt:lpstr>D-6</vt:lpstr>
      <vt:lpstr>'B-1 別紙1 '!_Hlk1552710</vt:lpstr>
      <vt:lpstr>'A-1'!_Hlk43130243</vt:lpstr>
      <vt:lpstr>【参照】産業分類番号一覧!Print_Area</vt:lpstr>
      <vt:lpstr>'A-1'!Print_Area</vt:lpstr>
      <vt:lpstr>'A-2'!Print_Area</vt:lpstr>
      <vt:lpstr>'B-1 別紙1 '!Print_Area</vt:lpstr>
      <vt:lpstr>'B-2 別添1 '!Print_Area</vt:lpstr>
      <vt:lpstr>'B-3'!Print_Area</vt:lpstr>
      <vt:lpstr>'B-3 (記入例)'!Print_Area</vt:lpstr>
      <vt:lpstr>'B-4'!Print_Area</vt:lpstr>
      <vt:lpstr>'B-4 (記入例)'!Print_Area</vt:lpstr>
      <vt:lpstr>'B-5'!Print_Area</vt:lpstr>
      <vt:lpstr>'B-6 別添2'!Print_Area</vt:lpstr>
      <vt:lpstr>'B-7'!Print_Area</vt:lpstr>
      <vt:lpstr>'C-1 別紙2 '!Print_Area</vt:lpstr>
      <vt:lpstr>'C-2'!Print_Area</vt:lpstr>
      <vt:lpstr>'C-2'' (記入例)'!Print_Area</vt:lpstr>
      <vt:lpstr>'C-4'!Print_Area</vt:lpstr>
      <vt:lpstr>'C-5'!Print_Area</vt:lpstr>
      <vt:lpstr>'D-1 (共同申請者'!Print_Area</vt:lpstr>
      <vt:lpstr>'D-1 (代表申請者)'!Print_Area</vt:lpstr>
      <vt:lpstr>'D-6'!Print_Area</vt:lpstr>
      <vt:lpstr>'C-2'!Print_Titles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2020-12-11T05:50:24Z</dcterms:modified>
</cp:coreProperties>
</file>