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33EE727D-FC7C-4D56-8C2C-B76E88C475EB}" xr6:coauthVersionLast="46" xr6:coauthVersionMax="47" xr10:uidLastSave="{00000000-0000-0000-0000-000000000000}"/>
  <bookViews>
    <workbookView xWindow="-120" yWindow="-120" windowWidth="29040" windowHeight="15840" xr2:uid="{809AA4CB-2020-4F7B-9A0A-0B544001CB76}"/>
  </bookViews>
  <sheets>
    <sheet name="様式第１の１" sheetId="9" r:id="rId1"/>
    <sheet name="別紙１の１" sheetId="13" r:id="rId2"/>
    <sheet name="消費税取扱" sheetId="16" r:id="rId3"/>
    <sheet name="別紙２の１" sheetId="1" r:id="rId4"/>
    <sheet name="参考ひな形" sheetId="14" r:id="rId5"/>
    <sheet name="list" sheetId="8" state="hidden" r:id="rId6"/>
    <sheet name="1a" sheetId="15" state="hidden" r:id="rId7"/>
  </sheets>
  <externalReferences>
    <externalReference r:id="rId8"/>
    <externalReference r:id="rId9"/>
    <externalReference r:id="rId10"/>
    <externalReference r:id="rId11"/>
  </externalReferences>
  <definedNames>
    <definedName name="_xlnm.Print_Area" localSheetId="2">消費税取扱!$A$1:$K$84</definedName>
    <definedName name="_xlnm.Print_Area" localSheetId="3">別紙２の１!$B$1:$N$55</definedName>
    <definedName name="その他" localSheetId="2">#REF!</definedName>
    <definedName name="その他" localSheetId="3">#REF!</definedName>
    <definedName name="その他">#REF!</definedName>
    <definedName name="公共" localSheetId="2">#REF!</definedName>
    <definedName name="公共" localSheetId="3">#REF!</definedName>
    <definedName name="公共">#REF!</definedName>
    <definedName name="再エネ種別" localSheetId="2">#REF!</definedName>
    <definedName name="再エネ種別" localSheetId="3">#REF!</definedName>
    <definedName name="再エネ種別">#REF!</definedName>
    <definedName name="台帳抽出">#REF!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2">#REF!</definedName>
    <definedName name="別紙１【変更】">#REF!</definedName>
    <definedName name="民間" localSheetId="2">#REF!</definedName>
    <definedName name="民間" localSheetId="3">#REF!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B3" i="15" l="1"/>
  <c r="BY3" i="15"/>
  <c r="BW3" i="15"/>
  <c r="BX3" i="15"/>
  <c r="BV3" i="15"/>
  <c r="BU3" i="15"/>
  <c r="BT3" i="15"/>
  <c r="BS3" i="15"/>
  <c r="EA3" i="15"/>
  <c r="G8" i="16"/>
  <c r="G7" i="16"/>
  <c r="G6" i="16"/>
  <c r="BI3" i="15" l="1"/>
  <c r="BH3" i="15"/>
  <c r="BG3" i="15"/>
  <c r="BF3" i="15"/>
  <c r="BE3" i="15"/>
  <c r="BD3" i="15"/>
  <c r="BC3" i="15"/>
  <c r="BB3" i="15"/>
  <c r="BA3" i="15"/>
  <c r="AZ3" i="15"/>
  <c r="AY3" i="15"/>
  <c r="AX3" i="15"/>
  <c r="AW3" i="15"/>
  <c r="AU3" i="15"/>
  <c r="AO3" i="15"/>
  <c r="AE3" i="15"/>
  <c r="AD3" i="15"/>
  <c r="AB3" i="15"/>
  <c r="AA3" i="15"/>
  <c r="Z3" i="15"/>
  <c r="X3" i="15"/>
  <c r="W3" i="15"/>
  <c r="V3" i="15"/>
  <c r="U3" i="15"/>
  <c r="T3" i="15"/>
  <c r="S3" i="15"/>
  <c r="R3" i="15"/>
  <c r="Q3" i="15"/>
  <c r="P3" i="15"/>
  <c r="M3" i="15"/>
  <c r="L3" i="15"/>
  <c r="J3" i="15"/>
  <c r="I3" i="15"/>
  <c r="H3" i="15"/>
  <c r="G3" i="15"/>
  <c r="F3" i="15"/>
  <c r="E3" i="15"/>
  <c r="D3" i="15"/>
  <c r="N82" i="16" l="1"/>
  <c r="M83" i="16" s="1"/>
  <c r="M76" i="16"/>
  <c r="N75" i="16"/>
  <c r="N73" i="16"/>
  <c r="N66" i="16"/>
  <c r="N64" i="16"/>
  <c r="N62" i="16"/>
  <c r="M67" i="16" s="1"/>
  <c r="N60" i="16"/>
  <c r="N53" i="16"/>
  <c r="N51" i="16"/>
  <c r="N49" i="16"/>
  <c r="N47" i="16"/>
  <c r="M36" i="16"/>
  <c r="M33" i="16"/>
  <c r="M30" i="16"/>
  <c r="M27" i="16"/>
  <c r="M20" i="16"/>
  <c r="Y3" i="15"/>
  <c r="M54" i="16" l="1"/>
  <c r="M84" i="16"/>
  <c r="E15" i="1" s="1"/>
  <c r="AV3" i="15" s="1"/>
  <c r="K3" i="15" l="1"/>
  <c r="AE12" i="1" l="1"/>
  <c r="AE11" i="1"/>
  <c r="C4" i="14" l="1"/>
  <c r="C3" i="14"/>
  <c r="N61" i="14"/>
  <c r="C59" i="14" s="1"/>
  <c r="N57" i="14"/>
  <c r="C55" i="14"/>
  <c r="N53" i="14"/>
  <c r="C51" i="14"/>
  <c r="N49" i="14"/>
  <c r="C47" i="14"/>
  <c r="N45" i="14"/>
  <c r="C43" i="14"/>
  <c r="N41" i="14"/>
  <c r="C38" i="14"/>
  <c r="J36" i="14"/>
  <c r="N36" i="14" s="1"/>
  <c r="C34" i="14" s="1"/>
  <c r="N33" i="14"/>
  <c r="C31" i="14"/>
  <c r="N29" i="14"/>
  <c r="C27" i="14" s="1"/>
  <c r="N25" i="14"/>
  <c r="C23" i="14"/>
  <c r="J21" i="14"/>
  <c r="N21" i="14" s="1"/>
  <c r="C19" i="14" s="1"/>
  <c r="J17" i="14"/>
  <c r="N17" i="14" s="1"/>
  <c r="C15" i="14" s="1"/>
  <c r="N12" i="14"/>
  <c r="C12" i="14"/>
  <c r="C63" i="14" l="1"/>
  <c r="C64" i="14" s="1"/>
  <c r="C66" i="14" s="1"/>
  <c r="C3" i="1" l="1"/>
  <c r="D7" i="1" l="1"/>
  <c r="D5" i="1"/>
  <c r="N13" i="8"/>
  <c r="N12" i="8"/>
  <c r="N7" i="8"/>
  <c r="E6" i="13"/>
  <c r="E5" i="13"/>
  <c r="A1" i="9"/>
  <c r="F51" i="1"/>
  <c r="F19" i="1"/>
  <c r="AD15" i="1"/>
  <c r="AD12" i="1"/>
  <c r="AD11" i="1"/>
  <c r="AE10" i="1"/>
  <c r="AE9" i="1"/>
  <c r="AE8" i="1"/>
  <c r="AE7" i="1"/>
  <c r="AE6" i="1"/>
  <c r="AE5" i="1"/>
  <c r="AE18" i="1"/>
  <c r="AD18" i="1"/>
  <c r="AD13" i="1"/>
  <c r="AD14" i="1"/>
  <c r="AD10" i="1"/>
  <c r="AD9" i="1"/>
  <c r="AD8" i="1"/>
  <c r="AD7" i="1"/>
  <c r="AD6" i="1"/>
  <c r="AD5" i="1"/>
  <c r="AD17" i="1" s="1"/>
  <c r="D19" i="1" l="1"/>
  <c r="L19" i="1" s="1"/>
  <c r="F53" i="1"/>
  <c r="AN3" i="15" s="1"/>
  <c r="AE16" i="1"/>
  <c r="AE17" i="1"/>
  <c r="C14" i="9"/>
  <c r="C2" i="1"/>
  <c r="C13" i="9"/>
  <c r="E11" i="1"/>
  <c r="A1" i="13"/>
  <c r="C10" i="9"/>
  <c r="C11" i="9"/>
  <c r="C12" i="9"/>
  <c r="AD16" i="1"/>
  <c r="AC4" i="1" l="1"/>
  <c r="AJ6" i="1" s="1"/>
  <c r="AJ5" i="1" l="1"/>
  <c r="AK6" i="1"/>
  <c r="AI5" i="1"/>
  <c r="AI6" i="1"/>
  <c r="AK5" i="1"/>
  <c r="H21" i="1" s="1"/>
  <c r="L5" i="1"/>
  <c r="AR3" i="15" s="1"/>
  <c r="B3" i="15" s="1"/>
  <c r="H30" i="1" l="1"/>
  <c r="H24" i="1"/>
  <c r="H19" i="1" l="1"/>
  <c r="D22" i="1" l="1"/>
  <c r="F22" i="1" s="1"/>
  <c r="H22" i="1" s="1"/>
  <c r="AT3" i="15" s="1"/>
  <c r="AQ3" i="15"/>
  <c r="F29" i="1" l="1"/>
  <c r="AP3" i="15" s="1"/>
  <c r="E19" i="9"/>
  <c r="F30" i="1"/>
  <c r="F31" i="1" l="1"/>
</calcChain>
</file>

<file path=xl/sharedStrings.xml><?xml version="1.0" encoding="utf-8"?>
<sst xmlns="http://schemas.openxmlformats.org/spreadsheetml/2006/main" count="684" uniqueCount="503">
  <si>
    <t>消費税</t>
    <rPh sb="0" eb="3">
      <t>ショウヒゼイ</t>
    </rPh>
    <phoneticPr fontId="3"/>
  </si>
  <si>
    <t>小計</t>
    <rPh sb="0" eb="2">
      <t>ショウケイ</t>
    </rPh>
    <phoneticPr fontId="3"/>
  </si>
  <si>
    <t>金額（円）</t>
    <rPh sb="0" eb="2">
      <t>キンガク</t>
    </rPh>
    <phoneticPr fontId="4"/>
  </si>
  <si>
    <t>所要経費</t>
    <rPh sb="0" eb="2">
      <t>ショヨウ</t>
    </rPh>
    <rPh sb="2" eb="4">
      <t>ケイヒ</t>
    </rPh>
    <phoneticPr fontId="4"/>
  </si>
  <si>
    <t>事業名：</t>
    <rPh sb="0" eb="2">
      <t>ジギョウ</t>
    </rPh>
    <rPh sb="2" eb="3">
      <t>メイ</t>
    </rPh>
    <phoneticPr fontId="3"/>
  </si>
  <si>
    <t>区分</t>
    <rPh sb="0" eb="2">
      <t>クブン</t>
    </rPh>
    <phoneticPr fontId="4"/>
  </si>
  <si>
    <t>業務費</t>
    <rPh sb="0" eb="2">
      <t>ギョウム</t>
    </rPh>
    <rPh sb="2" eb="3">
      <t>ヒ</t>
    </rPh>
    <phoneticPr fontId="3"/>
  </si>
  <si>
    <t>経費内訳</t>
    <rPh sb="0" eb="2">
      <t>ケイヒ</t>
    </rPh>
    <rPh sb="2" eb="4">
      <t>ウチワケ</t>
    </rPh>
    <phoneticPr fontId="4"/>
  </si>
  <si>
    <t>人件費</t>
    <rPh sb="0" eb="3">
      <t>ジンケンヒ</t>
    </rPh>
    <phoneticPr fontId="3"/>
  </si>
  <si>
    <t>諸謝金</t>
  </si>
  <si>
    <t>旅費</t>
  </si>
  <si>
    <t>備品費</t>
  </si>
  <si>
    <t>消耗品費</t>
  </si>
  <si>
    <t>印刷製本費</t>
  </si>
  <si>
    <t>通信運搬費</t>
  </si>
  <si>
    <t>借料及び損料</t>
  </si>
  <si>
    <t>会議費</t>
  </si>
  <si>
    <t>賃金</t>
  </si>
  <si>
    <t>社会保険料</t>
  </si>
  <si>
    <t>雑役務費</t>
  </si>
  <si>
    <t>資材購入費</t>
  </si>
  <si>
    <t>３．補助対象経費実支出額内訳</t>
    <rPh sb="2" eb="4">
      <t>ホジョ</t>
    </rPh>
    <rPh sb="4" eb="6">
      <t>タイショウ</t>
    </rPh>
    <rPh sb="6" eb="8">
      <t>ケイヒ</t>
    </rPh>
    <rPh sb="8" eb="9">
      <t>ジツ</t>
    </rPh>
    <rPh sb="9" eb="11">
      <t>シシュツ</t>
    </rPh>
    <rPh sb="11" eb="12">
      <t>ガク</t>
    </rPh>
    <rPh sb="12" eb="14">
      <t>ウチワケ</t>
    </rPh>
    <phoneticPr fontId="4"/>
  </si>
  <si>
    <r>
      <t xml:space="preserve">(3) 差引額
</t>
    </r>
    <r>
      <rPr>
        <sz val="10"/>
        <rFont val="游ゴシック Medium"/>
        <family val="3"/>
        <charset val="128"/>
      </rPr>
      <t>　※(1)-(2)</t>
    </r>
    <rPh sb="4" eb="6">
      <t>サシヒキ</t>
    </rPh>
    <rPh sb="6" eb="7">
      <t>ガク</t>
    </rPh>
    <phoneticPr fontId="4"/>
  </si>
  <si>
    <t>円</t>
    <rPh sb="0" eb="1">
      <t>エン</t>
    </rPh>
    <phoneticPr fontId="3"/>
  </si>
  <si>
    <t>消費税の扱いについて</t>
    <rPh sb="0" eb="3">
      <t>ショウヒゼイ</t>
    </rPh>
    <rPh sb="4" eb="5">
      <t>アツカ</t>
    </rPh>
    <phoneticPr fontId="3"/>
  </si>
  <si>
    <r>
      <t xml:space="preserve">(10) 概算払受領済額
</t>
    </r>
    <r>
      <rPr>
        <sz val="10"/>
        <rFont val="游ゴシック Medium"/>
        <family val="3"/>
        <charset val="128"/>
      </rPr>
      <t xml:space="preserve"> ※概算払請求により受領した
　金額を転記すること</t>
    </r>
    <rPh sb="5" eb="7">
      <t>ガイサン</t>
    </rPh>
    <rPh sb="7" eb="8">
      <t>ハラ</t>
    </rPh>
    <rPh sb="8" eb="10">
      <t>ジュリョウ</t>
    </rPh>
    <rPh sb="10" eb="11">
      <t>スミ</t>
    </rPh>
    <rPh sb="11" eb="12">
      <t>ガク</t>
    </rPh>
    <rPh sb="32" eb="34">
      <t>テンキ</t>
    </rPh>
    <phoneticPr fontId="4"/>
  </si>
  <si>
    <r>
      <t xml:space="preserve">(11) 過不足額
</t>
    </r>
    <r>
      <rPr>
        <sz val="10"/>
        <rFont val="游ゴシック Medium"/>
        <family val="3"/>
        <charset val="128"/>
      </rPr>
      <t>　※（8）-（10）</t>
    </r>
    <rPh sb="5" eb="8">
      <t>カフソク</t>
    </rPh>
    <rPh sb="8" eb="9">
      <t>ガク</t>
    </rPh>
    <phoneticPr fontId="4"/>
  </si>
  <si>
    <r>
      <t xml:space="preserve">(9) 補助金交付決定額
</t>
    </r>
    <r>
      <rPr>
        <sz val="10"/>
        <rFont val="游ゴシック Medium"/>
        <family val="3"/>
        <charset val="128"/>
      </rPr>
      <t xml:space="preserve"> ※交付決定通知書の
　「補助金の額」</t>
    </r>
    <rPh sb="15" eb="17">
      <t>コウフ</t>
    </rPh>
    <rPh sb="17" eb="19">
      <t>ケッテイ</t>
    </rPh>
    <rPh sb="19" eb="22">
      <t>ツウチショ</t>
    </rPh>
    <phoneticPr fontId="3"/>
  </si>
  <si>
    <t>■税抜きで応募申請する</t>
    <rPh sb="5" eb="7">
      <t>オウボ</t>
    </rPh>
    <rPh sb="7" eb="9">
      <t>シンセイ</t>
    </rPh>
    <phoneticPr fontId="3"/>
  </si>
  <si>
    <t>■税込で応募申請する</t>
    <rPh sb="4" eb="6">
      <t>オウボ</t>
    </rPh>
    <rPh sb="6" eb="8">
      <t>シンセイ</t>
    </rPh>
    <phoneticPr fontId="3"/>
  </si>
  <si>
    <t>申請者区分</t>
    <rPh sb="0" eb="3">
      <t>シンセイシャ</t>
    </rPh>
    <rPh sb="3" eb="5">
      <t>クブン</t>
    </rPh>
    <phoneticPr fontId="3"/>
  </si>
  <si>
    <t>地域活性化を目的とする事業への該当</t>
    <phoneticPr fontId="3"/>
  </si>
  <si>
    <t>イ　個人事業主</t>
    <rPh sb="1" eb="6">
      <t>コジンジギョウヌシ</t>
    </rPh>
    <phoneticPr fontId="3"/>
  </si>
  <si>
    <t>ア　民間企業</t>
    <rPh sb="2" eb="4">
      <t>ミンカン</t>
    </rPh>
    <rPh sb="4" eb="6">
      <t>キギョウ</t>
    </rPh>
    <phoneticPr fontId="3"/>
  </si>
  <si>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3"/>
  </si>
  <si>
    <t>エ　特定非営利活動法人</t>
    <rPh sb="2" eb="4">
      <t>トクテイ</t>
    </rPh>
    <rPh sb="4" eb="7">
      <t>ヒエイリ</t>
    </rPh>
    <rPh sb="7" eb="9">
      <t>カツドウ</t>
    </rPh>
    <rPh sb="9" eb="11">
      <t>ホウジン</t>
    </rPh>
    <phoneticPr fontId="3"/>
  </si>
  <si>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3"/>
  </si>
  <si>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3"/>
  </si>
  <si>
    <t>キ　法律により直接設立された法人</t>
  </si>
  <si>
    <t>交付率</t>
    <rPh sb="0" eb="2">
      <t>コウフ</t>
    </rPh>
    <rPh sb="2" eb="3">
      <t>リツ</t>
    </rPh>
    <phoneticPr fontId="3"/>
  </si>
  <si>
    <t>公園事業者</t>
    <rPh sb="0" eb="2">
      <t>コウエン</t>
    </rPh>
    <rPh sb="2" eb="4">
      <t>ジギョウ</t>
    </rPh>
    <rPh sb="4" eb="5">
      <t>シャ</t>
    </rPh>
    <phoneticPr fontId="3"/>
  </si>
  <si>
    <t>地域活性化への該当</t>
    <rPh sb="0" eb="5">
      <t>チイキカッセイカ</t>
    </rPh>
    <rPh sb="7" eb="9">
      <t>ガイトウ</t>
    </rPh>
    <phoneticPr fontId="3"/>
  </si>
  <si>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3"/>
  </si>
  <si>
    <t>公園事業者が実施する地域活性化を目的とした事業に該当</t>
    <rPh sb="0" eb="2">
      <t>コウエン</t>
    </rPh>
    <rPh sb="2" eb="4">
      <t>ジギョウ</t>
    </rPh>
    <rPh sb="4" eb="5">
      <t>シャ</t>
    </rPh>
    <phoneticPr fontId="3"/>
  </si>
  <si>
    <t>まちづくり会社が実施する地域活性化を目的とした事業に該当</t>
    <rPh sb="5" eb="7">
      <t>カイシャ</t>
    </rPh>
    <phoneticPr fontId="3"/>
  </si>
  <si>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3"/>
  </si>
  <si>
    <t>地域活性化への該当</t>
    <rPh sb="0" eb="2">
      <t>チイキ</t>
    </rPh>
    <rPh sb="2" eb="5">
      <t>カッセイカ</t>
    </rPh>
    <rPh sb="7" eb="9">
      <t>ガイトウ</t>
    </rPh>
    <phoneticPr fontId="3"/>
  </si>
  <si>
    <t>交付率1</t>
    <rPh sb="0" eb="2">
      <t>コウフ</t>
    </rPh>
    <rPh sb="2" eb="3">
      <t>リツ</t>
    </rPh>
    <phoneticPr fontId="3"/>
  </si>
  <si>
    <t>交付率1/2</t>
    <rPh sb="0" eb="2">
      <t>コウフ</t>
    </rPh>
    <rPh sb="2" eb="3">
      <t>リツ</t>
    </rPh>
    <phoneticPr fontId="3"/>
  </si>
  <si>
    <t>該当なし</t>
    <rPh sb="0" eb="2">
      <t>ガイトウ</t>
    </rPh>
    <phoneticPr fontId="3"/>
  </si>
  <si>
    <t>ク　民間企業等で構成する協議会その他</t>
    <rPh sb="2" eb="4">
      <t>ミンカン</t>
    </rPh>
    <rPh sb="4" eb="6">
      <t>キギョウ</t>
    </rPh>
    <rPh sb="6" eb="7">
      <t>トウ</t>
    </rPh>
    <rPh sb="8" eb="10">
      <t>コウセイ</t>
    </rPh>
    <rPh sb="12" eb="15">
      <t>キョウギカイ</t>
    </rPh>
    <rPh sb="17" eb="18">
      <t>タ</t>
    </rPh>
    <phoneticPr fontId="3"/>
  </si>
  <si>
    <t>未選択</t>
    <rPh sb="0" eb="1">
      <t>ミ</t>
    </rPh>
    <rPh sb="1" eb="3">
      <t>センタク</t>
    </rPh>
    <phoneticPr fontId="3"/>
  </si>
  <si>
    <t>申請者名：</t>
    <rPh sb="0" eb="3">
      <t>シンセイシャ</t>
    </rPh>
    <rPh sb="3" eb="4">
      <t>メイ</t>
    </rPh>
    <phoneticPr fontId="3"/>
  </si>
  <si>
    <t>寄付金その他収入（A）</t>
    <rPh sb="5" eb="6">
      <t>タ</t>
    </rPh>
    <rPh sb="6" eb="8">
      <t>シュウニュウ</t>
    </rPh>
    <phoneticPr fontId="3"/>
  </si>
  <si>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4"/>
  </si>
  <si>
    <t>自己負担金（B）</t>
    <rPh sb="0" eb="2">
      <t>ジコ</t>
    </rPh>
    <rPh sb="2" eb="4">
      <t>フタン</t>
    </rPh>
    <rPh sb="4" eb="5">
      <t>キン</t>
    </rPh>
    <phoneticPr fontId="3"/>
  </si>
  <si>
    <t>収入合計（D）</t>
    <rPh sb="0" eb="2">
      <t>シュウニュウ</t>
    </rPh>
    <rPh sb="2" eb="4">
      <t>ゴウケイ</t>
    </rPh>
    <phoneticPr fontId="3"/>
  </si>
  <si>
    <t>補助事業による補助金の交付要望額（C）</t>
    <rPh sb="0" eb="2">
      <t>ホジョ</t>
    </rPh>
    <rPh sb="2" eb="4">
      <t>ジギョウ</t>
    </rPh>
    <rPh sb="7" eb="10">
      <t>ホジョキン</t>
    </rPh>
    <rPh sb="11" eb="13">
      <t>コウフ</t>
    </rPh>
    <rPh sb="13" eb="15">
      <t>ヨウボウ</t>
    </rPh>
    <rPh sb="15" eb="16">
      <t>ガク</t>
    </rPh>
    <phoneticPr fontId="3"/>
  </si>
  <si>
    <t>１．交付要望額計算欄</t>
    <rPh sb="2" eb="4">
      <t>コウフ</t>
    </rPh>
    <rPh sb="4" eb="6">
      <t>ヨウボウ</t>
    </rPh>
    <rPh sb="6" eb="7">
      <t>ガク</t>
    </rPh>
    <rPh sb="7" eb="9">
      <t>ケイサン</t>
    </rPh>
    <rPh sb="9" eb="10">
      <t>ラン</t>
    </rPh>
    <phoneticPr fontId="3"/>
  </si>
  <si>
    <t>事業区分</t>
    <rPh sb="0" eb="2">
      <t>ジギョウ</t>
    </rPh>
    <rPh sb="2" eb="4">
      <t>クブン</t>
    </rPh>
    <phoneticPr fontId="3"/>
  </si>
  <si>
    <t>上限</t>
    <rPh sb="0" eb="2">
      <t>ジョウゲン</t>
    </rPh>
    <phoneticPr fontId="3"/>
  </si>
  <si>
    <t>公共施設の管理者</t>
    <rPh sb="0" eb="2">
      <t>コウキョウ</t>
    </rPh>
    <rPh sb="2" eb="4">
      <t>シセツ</t>
    </rPh>
    <rPh sb="5" eb="8">
      <t>カンリシャ</t>
    </rPh>
    <phoneticPr fontId="3"/>
  </si>
  <si>
    <t>地方公共団体を含む協議会</t>
    <rPh sb="0" eb="2">
      <t>チホウ</t>
    </rPh>
    <rPh sb="2" eb="4">
      <t>コウキョウ</t>
    </rPh>
    <rPh sb="4" eb="6">
      <t>ダンタイ</t>
    </rPh>
    <rPh sb="7" eb="8">
      <t>フク</t>
    </rPh>
    <rPh sb="9" eb="12">
      <t>キョウギカイ</t>
    </rPh>
    <phoneticPr fontId="3"/>
  </si>
  <si>
    <t>(1) 事業費合計
　</t>
    <rPh sb="4" eb="6">
      <t>ジギョウ</t>
    </rPh>
    <rPh sb="6" eb="7">
      <t>ヒ</t>
    </rPh>
    <rPh sb="7" eb="9">
      <t>ゴウケイ</t>
    </rPh>
    <phoneticPr fontId="4"/>
  </si>
  <si>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4"/>
  </si>
  <si>
    <r>
      <t xml:space="preserve">(4) 補助対象経費支出予定額
</t>
    </r>
    <r>
      <rPr>
        <sz val="10"/>
        <rFont val="游ゴシック Medium"/>
        <family val="3"/>
        <charset val="128"/>
      </rPr>
      <t>　※応募申請時は、（1）と同じ
　　金額になります。</t>
    </r>
    <rPh sb="4" eb="6">
      <t>ホジョ</t>
    </rPh>
    <rPh sb="6" eb="8">
      <t>タイショウ</t>
    </rPh>
    <rPh sb="8" eb="10">
      <t>ケイヒ</t>
    </rPh>
    <rPh sb="10" eb="12">
      <t>シシュツ</t>
    </rPh>
    <rPh sb="12" eb="14">
      <t>ヨテイ</t>
    </rPh>
    <rPh sb="14" eb="15">
      <t>ガク</t>
    </rPh>
    <rPh sb="15" eb="16">
      <t>テイガク</t>
    </rPh>
    <rPh sb="18" eb="20">
      <t>オウボ</t>
    </rPh>
    <rPh sb="20" eb="22">
      <t>シンセイ</t>
    </rPh>
    <rPh sb="22" eb="23">
      <t>ジ</t>
    </rPh>
    <rPh sb="29" eb="30">
      <t>オナ</t>
    </rPh>
    <rPh sb="34" eb="36">
      <t>キンガク</t>
    </rPh>
    <phoneticPr fontId="4"/>
  </si>
  <si>
    <t>備考</t>
    <rPh sb="0" eb="2">
      <t>ビコウ</t>
    </rPh>
    <phoneticPr fontId="4"/>
  </si>
  <si>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3"/>
  </si>
  <si>
    <t>事業費合計（E）</t>
    <rPh sb="0" eb="3">
      <t>ジギョウヒ</t>
    </rPh>
    <rPh sb="3" eb="5">
      <t>ゴウケイ</t>
    </rPh>
    <phoneticPr fontId="4"/>
  </si>
  <si>
    <t>費目</t>
    <rPh sb="0" eb="2">
      <t>ヒモク</t>
    </rPh>
    <phoneticPr fontId="3"/>
  </si>
  <si>
    <t>交付率：</t>
    <rPh sb="0" eb="2">
      <t>コウフ</t>
    </rPh>
    <rPh sb="2" eb="3">
      <t>リツ</t>
    </rPh>
    <phoneticPr fontId="3"/>
  </si>
  <si>
    <t>⇒</t>
    <phoneticPr fontId="3"/>
  </si>
  <si>
    <t>※必要項目が入力されると自動計算します。</t>
    <phoneticPr fontId="3"/>
  </si>
  <si>
    <t>(5) 選定額</t>
    <phoneticPr fontId="3"/>
  </si>
  <si>
    <t>(6) 交付要望額</t>
  </si>
  <si>
    <t>　※(3)と(4)を比較して
　　少ない方の額</t>
    <rPh sb="10" eb="12">
      <t>ヒカク</t>
    </rPh>
    <rPh sb="17" eb="18">
      <t>スク</t>
    </rPh>
    <rPh sb="20" eb="21">
      <t>ホウ</t>
    </rPh>
    <rPh sb="22" eb="23">
      <t>ガク</t>
    </rPh>
    <phoneticPr fontId="4"/>
  </si>
  <si>
    <t>※</t>
    <phoneticPr fontId="8"/>
  </si>
  <si>
    <t>（選択してください）　　　　　　　　　　　　　　　　　　　　　　　　　　　　　▼</t>
  </si>
  <si>
    <t>（選択してください）　　　　　　　　　　　　　　　　　　　　　　　　　　　　　▼</t>
    <phoneticPr fontId="3"/>
  </si>
  <si>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3"/>
  </si>
  <si>
    <t>経費内訳</t>
    <rPh sb="2" eb="4">
      <t>ウチワケ</t>
    </rPh>
    <phoneticPr fontId="3"/>
  </si>
  <si>
    <t>注：経費内訳欄に各費目の内訳（単価・員数）がわかるように記載すること。また、備品費及び資材購入費は具体的な品名を記入すること。</t>
    <rPh sb="2" eb="4">
      <t>ケイヒ</t>
    </rPh>
    <rPh sb="4" eb="6">
      <t>ウチワケ</t>
    </rPh>
    <rPh sb="6" eb="7">
      <t>ラン</t>
    </rPh>
    <rPh sb="8" eb="11">
      <t>カクヒモク</t>
    </rPh>
    <rPh sb="12" eb="14">
      <t>ウチワケ</t>
    </rPh>
    <rPh sb="15" eb="17">
      <t>タンカ</t>
    </rPh>
    <rPh sb="18" eb="20">
      <t>インスウ</t>
    </rPh>
    <rPh sb="28" eb="30">
      <t>キサイ</t>
    </rPh>
    <phoneticPr fontId="3"/>
  </si>
  <si>
    <t>DMCが実施する地域活性化を目的とした事業に該当</t>
  </si>
  <si>
    <t>※消費税込みで申請する場合は、消費税額を入力してください。</t>
    <rPh sb="1" eb="4">
      <t>ショウヒゼイ</t>
    </rPh>
    <rPh sb="3" eb="5">
      <t>ゼイコ</t>
    </rPh>
    <rPh sb="7" eb="8">
      <t>ショウ</t>
    </rPh>
    <rPh sb="10" eb="12">
      <t>バアイ</t>
    </rPh>
    <rPh sb="14" eb="17">
      <t>ショウヒゼイ</t>
    </rPh>
    <rPh sb="18" eb="19">
      <t>ガク</t>
    </rPh>
    <rPh sb="19" eb="21">
      <t>ニュウリョク</t>
    </rPh>
    <phoneticPr fontId="3"/>
  </si>
  <si>
    <t>様式第１の１</t>
    <rPh sb="0" eb="2">
      <t>ヨウシキ</t>
    </rPh>
    <rPh sb="2" eb="3">
      <t>ダイ</t>
    </rPh>
    <phoneticPr fontId="8"/>
  </si>
  <si>
    <t>一般財団法人環境イノベーション情報機構</t>
  </si>
  <si>
    <t>　理事長　大塚　柳太郎　殿</t>
  </si>
  <si>
    <t>令和２年度（補正予算）国立・国定公園での滞在型ツアー推進事業に係る応募申請書</t>
  </si>
  <si>
    <t>標記について、以下のとおり必要書類を添えて申請いたします。</t>
  </si>
  <si>
    <t>１． 国立・国定公園での滞在型ツアー推進事業実施計画書（別紙１の１）</t>
  </si>
  <si>
    <t>※Ａアイ専用書式</t>
  </si>
  <si>
    <t>２． 国立・国定公園での滞在型ツアー推進事業経費内訳（別紙２の１）</t>
  </si>
  <si>
    <t>※Ｂウ以外共通書式</t>
  </si>
  <si>
    <t>事業の名称</t>
    <rPh sb="0" eb="2">
      <t>ジギョウ</t>
    </rPh>
    <rPh sb="3" eb="5">
      <t>メイショウ</t>
    </rPh>
    <phoneticPr fontId="8"/>
  </si>
  <si>
    <t>補助金の交付要望額</t>
    <rPh sb="0" eb="3">
      <t>ホジョキン</t>
    </rPh>
    <rPh sb="4" eb="6">
      <t>コウフ</t>
    </rPh>
    <rPh sb="6" eb="8">
      <t>ヨウボウ</t>
    </rPh>
    <rPh sb="8" eb="9">
      <t>ガク</t>
    </rPh>
    <phoneticPr fontId="8"/>
  </si>
  <si>
    <t>補助事業の着手及び完了予定期日</t>
    <rPh sb="0" eb="2">
      <t>ホジョ</t>
    </rPh>
    <rPh sb="2" eb="4">
      <t>ジギョウ</t>
    </rPh>
    <rPh sb="5" eb="7">
      <t>チャクシュ</t>
    </rPh>
    <rPh sb="7" eb="8">
      <t>オヨ</t>
    </rPh>
    <rPh sb="9" eb="11">
      <t>カンリョウ</t>
    </rPh>
    <rPh sb="11" eb="13">
      <t>ヨテイ</t>
    </rPh>
    <rPh sb="13" eb="15">
      <t>キジツ</t>
    </rPh>
    <phoneticPr fontId="8"/>
  </si>
  <si>
    <t>（応募申請に関する情報）</t>
  </si>
  <si>
    <t>（ふりがな）</t>
    <phoneticPr fontId="8"/>
  </si>
  <si>
    <t>申請者（団体名）</t>
    <rPh sb="0" eb="3">
      <t>シンセイシャ</t>
    </rPh>
    <rPh sb="4" eb="6">
      <t>ダンタイ</t>
    </rPh>
    <rPh sb="6" eb="7">
      <t>メイ</t>
    </rPh>
    <phoneticPr fontId="8"/>
  </si>
  <si>
    <t>代表者役職・氏名</t>
    <rPh sb="0" eb="3">
      <t>ダイヒョウシャ</t>
    </rPh>
    <rPh sb="3" eb="5">
      <t>ヤクショク</t>
    </rPh>
    <rPh sb="6" eb="8">
      <t>シメイ</t>
    </rPh>
    <phoneticPr fontId="8"/>
  </si>
  <si>
    <t>担当者氏名</t>
    <rPh sb="0" eb="3">
      <t>タントウシャ</t>
    </rPh>
    <rPh sb="3" eb="5">
      <t>シメイ</t>
    </rPh>
    <phoneticPr fontId="8"/>
  </si>
  <si>
    <t>担当者所属部署名</t>
    <rPh sb="0" eb="3">
      <t>タントウシャ</t>
    </rPh>
    <rPh sb="3" eb="5">
      <t>ショゾク</t>
    </rPh>
    <rPh sb="5" eb="7">
      <t>ブショ</t>
    </rPh>
    <rPh sb="7" eb="8">
      <t>メイ</t>
    </rPh>
    <phoneticPr fontId="8"/>
  </si>
  <si>
    <t>連絡先（TEL）</t>
    <rPh sb="0" eb="3">
      <t>レンラクサキ</t>
    </rPh>
    <phoneticPr fontId="8"/>
  </si>
  <si>
    <t>連絡先（FAX）</t>
    <rPh sb="0" eb="3">
      <t>レンラクサキ</t>
    </rPh>
    <phoneticPr fontId="8"/>
  </si>
  <si>
    <t>連絡先（e-mail）</t>
    <rPh sb="0" eb="3">
      <t>レンラクサキ</t>
    </rPh>
    <phoneticPr fontId="8"/>
  </si>
  <si>
    <t>その他（日中連絡先）</t>
    <rPh sb="2" eb="3">
      <t>タ</t>
    </rPh>
    <rPh sb="4" eb="6">
      <t>ニッチュウ</t>
    </rPh>
    <rPh sb="6" eb="9">
      <t>レンラクサキ</t>
    </rPh>
    <phoneticPr fontId="8"/>
  </si>
  <si>
    <t>令和</t>
    <rPh sb="0" eb="2">
      <t>レイワ</t>
    </rPh>
    <phoneticPr fontId="8"/>
  </si>
  <si>
    <t>年</t>
    <rPh sb="0" eb="1">
      <t>ネン</t>
    </rPh>
    <phoneticPr fontId="8"/>
  </si>
  <si>
    <t>日</t>
    <rPh sb="0" eb="1">
      <t>ニチ</t>
    </rPh>
    <phoneticPr fontId="8"/>
  </si>
  <si>
    <t>月</t>
    <rPh sb="0" eb="1">
      <t>ツキ</t>
    </rPh>
    <phoneticPr fontId="8"/>
  </si>
  <si>
    <t>様式第1</t>
    <rPh sb="0" eb="2">
      <t>ヨウシキ</t>
    </rPh>
    <rPh sb="2" eb="3">
      <t>ダイ</t>
    </rPh>
    <phoneticPr fontId="8"/>
  </si>
  <si>
    <t>（選択してください）</t>
    <rPh sb="1" eb="3">
      <t>センタク</t>
    </rPh>
    <phoneticPr fontId="8"/>
  </si>
  <si>
    <t>①申請者の組織概要</t>
  </si>
  <si>
    <t>②経理状況の説明書</t>
  </si>
  <si>
    <t>なお、協議会等にあっては事業計画及び収支予算で足りることとする。</t>
  </si>
  <si>
    <t>③定款や協議会規約等</t>
  </si>
  <si>
    <t>直近の２決算期に関する貸借対照表及び損益計算書（申請時に組織の設立から１会計年度を経過していない場合には、申請年度の事業計画及び収支予算、組織の設立から１会計年度を経過し、かつ、２会計年度を経過していない場合には、直近の１決算期に関する貸借対照表及び損益計算書）</t>
    <phoneticPr fontId="8"/>
  </si>
  <si>
    <t>申請者が個人事業主の場合には、印鑑証明書の原本及び住民表の原本（いずれも発行後３ヵ月以内のもの））を添付すること。</t>
    <phoneticPr fontId="8"/>
  </si>
  <si>
    <t>注１</t>
    <phoneticPr fontId="8"/>
  </si>
  <si>
    <t>※Ｂアイ専用書式</t>
  </si>
  <si>
    <t>※Ｂウ専用書式</t>
  </si>
  <si>
    <t>様式第１の３</t>
    <rPh sb="0" eb="2">
      <t>ヨウシキ</t>
    </rPh>
    <rPh sb="2" eb="3">
      <t>ダイ</t>
    </rPh>
    <phoneticPr fontId="8"/>
  </si>
  <si>
    <t>様式第１の２</t>
    <rPh sb="0" eb="2">
      <t>ヨウシキ</t>
    </rPh>
    <phoneticPr fontId="8"/>
  </si>
  <si>
    <t>補助事業の着手及び
完了予定期日</t>
    <rPh sb="0" eb="2">
      <t>ホジョ</t>
    </rPh>
    <rPh sb="2" eb="4">
      <t>ジギョウ</t>
    </rPh>
    <rPh sb="5" eb="7">
      <t>チャクシュ</t>
    </rPh>
    <rPh sb="7" eb="8">
      <t>オヨ</t>
    </rPh>
    <rPh sb="10" eb="12">
      <t>カンリョウ</t>
    </rPh>
    <rPh sb="12" eb="14">
      <t>ヨテイ</t>
    </rPh>
    <rPh sb="14" eb="16">
      <t>キジツ</t>
    </rPh>
    <phoneticPr fontId="8"/>
  </si>
  <si>
    <t>交付決定日～令和　年　月　日</t>
    <rPh sb="0" eb="2">
      <t>コウフ</t>
    </rPh>
    <rPh sb="2" eb="4">
      <t>ケッテイ</t>
    </rPh>
    <rPh sb="4" eb="5">
      <t>ビ</t>
    </rPh>
    <rPh sb="6" eb="8">
      <t>レイワ</t>
    </rPh>
    <rPh sb="9" eb="10">
      <t>ネン</t>
    </rPh>
    <rPh sb="11" eb="12">
      <t>ツキ</t>
    </rPh>
    <rPh sb="13" eb="14">
      <t>ニチ</t>
    </rPh>
    <phoneticPr fontId="8"/>
  </si>
  <si>
    <t>国立・国定公園での滞在型ツアー推進事業実施計画書</t>
    <phoneticPr fontId="8"/>
  </si>
  <si>
    <t>国立公園・温泉地等での滞在型ツアー・ワーケーション推進事業費補助金</t>
    <phoneticPr fontId="8"/>
  </si>
  <si>
    <t>別紙１</t>
    <rPh sb="0" eb="2">
      <t>ベッシ</t>
    </rPh>
    <phoneticPr fontId="8"/>
  </si>
  <si>
    <t>＊事業内容が表される固有の事業名を簡潔に記載すること。</t>
    <phoneticPr fontId="8"/>
  </si>
  <si>
    <t>補助金の交付要望額</t>
  </si>
  <si>
    <t>＊事業実施の担当者（事業の窓口となる方で代表者と同じ所属であること）</t>
    <phoneticPr fontId="8"/>
  </si>
  <si>
    <t>申請者名</t>
    <rPh sb="0" eb="3">
      <t>シンセイシャ</t>
    </rPh>
    <rPh sb="3" eb="4">
      <t>メイ</t>
    </rPh>
    <phoneticPr fontId="8"/>
  </si>
  <si>
    <t>事業名</t>
    <rPh sb="0" eb="2">
      <t>ジギョウ</t>
    </rPh>
    <rPh sb="2" eb="3">
      <t>メイ</t>
    </rPh>
    <phoneticPr fontId="8"/>
  </si>
  <si>
    <t>※事業の概要及び事業実施による効果について、概要を記載する。</t>
    <phoneticPr fontId="8"/>
  </si>
  <si>
    <t>国立・国定公園名</t>
    <rPh sb="0" eb="2">
      <t>コクリツ</t>
    </rPh>
    <rPh sb="3" eb="5">
      <t>コクテイ</t>
    </rPh>
    <rPh sb="5" eb="7">
      <t>コウエン</t>
    </rPh>
    <rPh sb="7" eb="8">
      <t>メイ</t>
    </rPh>
    <phoneticPr fontId="8"/>
  </si>
  <si>
    <t>及び実施地区</t>
    <rPh sb="0" eb="1">
      <t>オヨ</t>
    </rPh>
    <rPh sb="2" eb="4">
      <t>ジッシ</t>
    </rPh>
    <rPh sb="4" eb="6">
      <t>チク</t>
    </rPh>
    <phoneticPr fontId="8"/>
  </si>
  <si>
    <t>利尻礼文サロベツ国立公園</t>
  </si>
  <si>
    <t>知床国立公園</t>
  </si>
  <si>
    <t>阿寒摩周国立公園</t>
  </si>
  <si>
    <t>釧路湿原国立公園</t>
  </si>
  <si>
    <t>大雪山国立公園</t>
  </si>
  <si>
    <t>支笏洞爺国立公園</t>
  </si>
  <si>
    <t>十和田八幡平国立公園</t>
  </si>
  <si>
    <t>三陸復興国立公園</t>
  </si>
  <si>
    <t>磐梯朝日国立公園</t>
  </si>
  <si>
    <t>日光国立公園</t>
  </si>
  <si>
    <t>尾瀬国立公園</t>
  </si>
  <si>
    <t>上信越高原国立公園</t>
  </si>
  <si>
    <t>妙高戸隠連山国立公園</t>
  </si>
  <si>
    <t>秩父多摩甲斐国立公園</t>
  </si>
  <si>
    <t>小笠原国立公園</t>
  </si>
  <si>
    <t>富士箱根伊豆国立公園</t>
  </si>
  <si>
    <t>中部山岳国立公園</t>
  </si>
  <si>
    <t>白山国立公園</t>
  </si>
  <si>
    <t>南アルプス国立公園</t>
  </si>
  <si>
    <t>伊勢志摩国立公園</t>
  </si>
  <si>
    <t>吉野熊野国立公園</t>
  </si>
  <si>
    <t>山陰海岸国立公園</t>
  </si>
  <si>
    <t>瀬戸内海国立公園</t>
  </si>
  <si>
    <t>大山隠岐国立公園</t>
  </si>
  <si>
    <t>足摺宇和海国立公園</t>
  </si>
  <si>
    <t>西海国立公園</t>
  </si>
  <si>
    <t>雲仙天草国立公園</t>
  </si>
  <si>
    <t>阿蘇くじゅう国立公園</t>
  </si>
  <si>
    <t>霧島錦江湾国立公園</t>
  </si>
  <si>
    <t>屋久島国立公園</t>
  </si>
  <si>
    <t>奄美群島国立公園</t>
  </si>
  <si>
    <t>やんばる国立公園</t>
  </si>
  <si>
    <t>慶良間諸島国立公園</t>
  </si>
  <si>
    <t>西表石垣国立公園</t>
  </si>
  <si>
    <t>暑寒別天売焼尻公園</t>
  </si>
  <si>
    <t>網走公園</t>
  </si>
  <si>
    <t>ニセコ積丹小樽海岸公園</t>
  </si>
  <si>
    <t>日高山脈襟裳公園</t>
  </si>
  <si>
    <t>大沼公園</t>
  </si>
  <si>
    <t>下北半島公園</t>
  </si>
  <si>
    <t>津軽公園</t>
  </si>
  <si>
    <t>早池峰公園</t>
  </si>
  <si>
    <t>栗駒公園</t>
  </si>
  <si>
    <t>蔵王公園</t>
  </si>
  <si>
    <t>男鹿公園</t>
  </si>
  <si>
    <t>鳥海公園</t>
  </si>
  <si>
    <t>越後三山只見公園</t>
  </si>
  <si>
    <t>水郷筑波公園</t>
  </si>
  <si>
    <t>妙義荒船佐久高原公園</t>
  </si>
  <si>
    <t>南房総公園</t>
  </si>
  <si>
    <t>明治の森高尾公園</t>
  </si>
  <si>
    <t>丹沢大山公園</t>
  </si>
  <si>
    <t>佐渡弥彦米山公園</t>
  </si>
  <si>
    <t>能登半島公園</t>
  </si>
  <si>
    <t>越前加賀海岸公園</t>
  </si>
  <si>
    <t>若狭湾公園</t>
  </si>
  <si>
    <t>八ヶ岳中信高原公園</t>
  </si>
  <si>
    <t>天竜奥三河公園</t>
  </si>
  <si>
    <t>損斐関ヶ原養老公園</t>
  </si>
  <si>
    <t>飛騨木曽川公園</t>
  </si>
  <si>
    <t>愛知高原公園</t>
  </si>
  <si>
    <t>三河湾公園</t>
  </si>
  <si>
    <t>鈴鹿公園</t>
  </si>
  <si>
    <t>室生赤目青山公園</t>
  </si>
  <si>
    <t>琵琶湖公園</t>
  </si>
  <si>
    <t>丹後天橋立大江山公園</t>
  </si>
  <si>
    <t>京都丹波高原公園</t>
  </si>
  <si>
    <t>明治の森箕面公園</t>
  </si>
  <si>
    <t>金剛生駒紀泉公園</t>
  </si>
  <si>
    <t>氷ノ山後山那岐山公園</t>
  </si>
  <si>
    <t>大和青垣公園</t>
  </si>
  <si>
    <t>高野龍神公園</t>
  </si>
  <si>
    <t>比婆道後帝釈公園</t>
  </si>
  <si>
    <t>西中国山地公園</t>
  </si>
  <si>
    <t>北長門海岸公園</t>
  </si>
  <si>
    <t>秋吉台公園</t>
  </si>
  <si>
    <t>剣山公園</t>
  </si>
  <si>
    <t>室戸阿南海岸公園</t>
  </si>
  <si>
    <t>石鎚公園</t>
  </si>
  <si>
    <t>北九州公園</t>
  </si>
  <si>
    <t>玄海公園</t>
  </si>
  <si>
    <t>耶馬日田英彦山公園</t>
  </si>
  <si>
    <t>壱岐対馬公園</t>
  </si>
  <si>
    <t>九州中央山地公園</t>
  </si>
  <si>
    <t>日豊海岸公園</t>
  </si>
  <si>
    <t>祖母傾公園</t>
  </si>
  <si>
    <t>日南海岸公園</t>
  </si>
  <si>
    <t>甑島公園</t>
  </si>
  <si>
    <t>沖縄海岸公園</t>
  </si>
  <si>
    <t>沖縄戦跡公園</t>
  </si>
  <si>
    <t>中央アルプス国定公園</t>
  </si>
  <si>
    <t>カルルス温泉</t>
  </si>
  <si>
    <t>ニセコ温泉郷</t>
  </si>
  <si>
    <t>十勝岳温泉郷</t>
  </si>
  <si>
    <t>芦別温泉</t>
  </si>
  <si>
    <t>雌阿寒温泉</t>
  </si>
  <si>
    <t>ながぬま温泉</t>
  </si>
  <si>
    <t>豊富温泉</t>
  </si>
  <si>
    <t>酸ヶ湯温泉</t>
  </si>
  <si>
    <t>八幡平温泉郷</t>
  </si>
  <si>
    <t>大館ぐるみ温泉郷</t>
  </si>
  <si>
    <t>金田一温泉</t>
  </si>
  <si>
    <t xml:space="preserve"> 鳴子温泉郷</t>
  </si>
  <si>
    <t>田沢湖高原温泉郷</t>
  </si>
  <si>
    <t>秋ノ宮温泉</t>
  </si>
  <si>
    <t>蔵王温泉</t>
  </si>
  <si>
    <t xml:space="preserve"> 銀山温泉</t>
  </si>
  <si>
    <t>碁点温泉</t>
  </si>
  <si>
    <t>肘折温泉郷</t>
  </si>
  <si>
    <t xml:space="preserve"> 湯田川温泉</t>
  </si>
  <si>
    <t>湯野浜温泉</t>
  </si>
  <si>
    <t>あつみ温泉</t>
  </si>
  <si>
    <t>岳温泉</t>
  </si>
  <si>
    <t>新甲子温泉</t>
  </si>
  <si>
    <t>土湯・高湯温泉郷</t>
  </si>
  <si>
    <t>二岐・岩瀬湯本・天栄温泉</t>
  </si>
  <si>
    <t>奥日光湯元温泉</t>
  </si>
  <si>
    <t>板室温泉</t>
  </si>
  <si>
    <t>四万温泉</t>
  </si>
  <si>
    <t>鹿沢温泉</t>
  </si>
  <si>
    <t>みなかみ町国民保養温泉地</t>
  </si>
  <si>
    <t>芦之湯温泉</t>
  </si>
  <si>
    <t>岩室温泉</t>
  </si>
  <si>
    <t>六日町温泉</t>
  </si>
  <si>
    <t xml:space="preserve"> 関・燕温泉 </t>
  </si>
  <si>
    <t>五頭温泉郷</t>
  </si>
  <si>
    <t xml:space="preserve"> 白山温泉郷</t>
  </si>
  <si>
    <t>下部温泉</t>
  </si>
  <si>
    <t>増富温泉</t>
  </si>
  <si>
    <t>丸子温泉郷</t>
  </si>
  <si>
    <t>田沢・沓掛温泉</t>
  </si>
  <si>
    <t>小谷温泉</t>
  </si>
  <si>
    <t>白骨温泉</t>
  </si>
  <si>
    <t>有明・穂高温泉</t>
  </si>
  <si>
    <t>美ケ原温泉</t>
  </si>
  <si>
    <t xml:space="preserve"> 奥飛騨温泉郷</t>
  </si>
  <si>
    <t>白川郷平瀬温泉</t>
  </si>
  <si>
    <t xml:space="preserve"> 小坂温泉郷</t>
  </si>
  <si>
    <t xml:space="preserve"> 畑毛・奈古谷温泉</t>
  </si>
  <si>
    <t xml:space="preserve"> 梅ヶ島温泉郷</t>
  </si>
  <si>
    <t xml:space="preserve"> 久美の浜温泉郷</t>
  </si>
  <si>
    <t>るり渓高原温泉</t>
  </si>
  <si>
    <t xml:space="preserve"> 浜坂温泉郷</t>
  </si>
  <si>
    <t xml:space="preserve">十津川温泉郷 </t>
  </si>
  <si>
    <t>熊野本宮温泉郷</t>
  </si>
  <si>
    <t>龍神温泉郷</t>
  </si>
  <si>
    <t>鹿野・吉岡温泉</t>
  </si>
  <si>
    <t>関金温泉</t>
  </si>
  <si>
    <t xml:space="preserve">岩井温泉 </t>
  </si>
  <si>
    <t>三瓶温泉</t>
  </si>
  <si>
    <t xml:space="preserve"> 鷺の湯温泉</t>
  </si>
  <si>
    <t xml:space="preserve"> 湯原温泉</t>
  </si>
  <si>
    <t>奥津温泉</t>
  </si>
  <si>
    <t>湯郷温泉</t>
  </si>
  <si>
    <t>湯来・湯の山温泉</t>
  </si>
  <si>
    <t>矢野温泉</t>
  </si>
  <si>
    <t>俵山温泉</t>
  </si>
  <si>
    <t>三丘温泉</t>
  </si>
  <si>
    <t>塩江温泉郷</t>
  </si>
  <si>
    <t>湯ノ浦温泉</t>
  </si>
  <si>
    <t>筑後川温泉</t>
  </si>
  <si>
    <t>吉井温泉</t>
  </si>
  <si>
    <t>雲仙・小浜温泉</t>
  </si>
  <si>
    <t>壱岐湯本温泉</t>
  </si>
  <si>
    <t>天草下田温泉</t>
  </si>
  <si>
    <t xml:space="preserve">南小国温泉郷 </t>
  </si>
  <si>
    <t xml:space="preserve">湯布院温泉郷 </t>
  </si>
  <si>
    <t xml:space="preserve">竹田温泉群 </t>
  </si>
  <si>
    <t>鉄輪･明礬･柴石温泉</t>
  </si>
  <si>
    <t>霧島温泉</t>
  </si>
  <si>
    <t>隼人・新川渓谷温泉郷</t>
  </si>
  <si>
    <t>国立・国定公園、国民保養温泉地</t>
    <rPh sb="0" eb="2">
      <t>コクリツ</t>
    </rPh>
    <rPh sb="3" eb="7">
      <t>コクテイコウエン</t>
    </rPh>
    <rPh sb="8" eb="10">
      <t>コクミン</t>
    </rPh>
    <rPh sb="10" eb="12">
      <t>ホヨウ</t>
    </rPh>
    <rPh sb="12" eb="15">
      <t>オンセンチ</t>
    </rPh>
    <phoneticPr fontId="8"/>
  </si>
  <si>
    <t>目的をもって実施するのか記載する。</t>
    <phoneticPr fontId="8"/>
  </si>
  <si>
    <t>アドベンチャーツーリズムやサステナブルツーリズムに該当する根拠について具体的に記載する。</t>
    <phoneticPr fontId="8"/>
  </si>
  <si>
    <t>安全対策及び新型コロナウイルス感染拡大防止対策について記載する。</t>
    <phoneticPr fontId="8"/>
  </si>
  <si>
    <t>ツアー・イベントの実施場所と国立・国定公園区域との関係について具体的に記載すること（別紙地図等を添付してもよい）。</t>
    <phoneticPr fontId="8"/>
  </si>
  <si>
    <t>定額（上限800万円）の補助を申請する場合には、以下の２点について記載する。</t>
  </si>
  <si>
    <t>①</t>
    <phoneticPr fontId="8"/>
  </si>
  <si>
    <t>②</t>
    <phoneticPr fontId="8"/>
  </si>
  <si>
    <t>事業内容が地域活性化を目的としている根拠</t>
  </si>
  <si>
    <t>【事業概要サマリー】（300字以内）</t>
    <rPh sb="1" eb="3">
      <t>ジギョウ</t>
    </rPh>
    <rPh sb="3" eb="5">
      <t>ガイヨウ</t>
    </rPh>
    <rPh sb="14" eb="15">
      <t>ジ</t>
    </rPh>
    <rPh sb="15" eb="17">
      <t>イナイ</t>
    </rPh>
    <phoneticPr fontId="8"/>
  </si>
  <si>
    <t>【本事業の目的】</t>
    <rPh sb="1" eb="2">
      <t>ホン</t>
    </rPh>
    <rPh sb="2" eb="4">
      <t>ジギョウ</t>
    </rPh>
    <rPh sb="5" eb="7">
      <t>モクテキ</t>
    </rPh>
    <phoneticPr fontId="8"/>
  </si>
  <si>
    <t>【本事業の概要】</t>
    <rPh sb="1" eb="2">
      <t>ホン</t>
    </rPh>
    <rPh sb="2" eb="4">
      <t>ジギョウ</t>
    </rPh>
    <rPh sb="5" eb="7">
      <t>ガイヨウ</t>
    </rPh>
    <phoneticPr fontId="8"/>
  </si>
  <si>
    <t>【事業実施地域】</t>
    <rPh sb="1" eb="3">
      <t>ジギョウ</t>
    </rPh>
    <rPh sb="3" eb="5">
      <t>ジッシ</t>
    </rPh>
    <rPh sb="5" eb="7">
      <t>チイキ</t>
    </rPh>
    <phoneticPr fontId="8"/>
  </si>
  <si>
    <t>【地域活性化への寄与】</t>
    <rPh sb="1" eb="3">
      <t>チイキ</t>
    </rPh>
    <rPh sb="3" eb="6">
      <t>カッセイカ</t>
    </rPh>
    <rPh sb="8" eb="10">
      <t>キヨ</t>
    </rPh>
    <phoneticPr fontId="8"/>
  </si>
  <si>
    <t>【環境の保全】</t>
    <rPh sb="1" eb="3">
      <t>カンキョウ</t>
    </rPh>
    <rPh sb="4" eb="6">
      <t>ホゼン</t>
    </rPh>
    <phoneticPr fontId="8"/>
  </si>
  <si>
    <t>【目標とする成果】</t>
    <rPh sb="1" eb="3">
      <t>モクヒョウ</t>
    </rPh>
    <rPh sb="6" eb="8">
      <t>セイカ</t>
    </rPh>
    <phoneticPr fontId="8"/>
  </si>
  <si>
    <t>本事業の目標（数値目標）及びその達成状況把握の方法を記載する。</t>
    <phoneticPr fontId="8"/>
  </si>
  <si>
    <t>【地権者等との調整状況】</t>
    <phoneticPr fontId="8"/>
  </si>
  <si>
    <t>本事業で利用する土地の地権者その他の必要な関係者との調整状況を記載する。</t>
    <phoneticPr fontId="8"/>
  </si>
  <si>
    <t>【事業実施体制】</t>
    <rPh sb="1" eb="3">
      <t>ジギョウ</t>
    </rPh>
    <rPh sb="3" eb="5">
      <t>ジッシ</t>
    </rPh>
    <rPh sb="5" eb="7">
      <t>タイセイ</t>
    </rPh>
    <phoneticPr fontId="8"/>
  </si>
  <si>
    <t>本事業の実施体制を図など使ってわかりやすく記載する。（別紙を添付してもよい）</t>
  </si>
  <si>
    <t>【事業実施スケジュール】</t>
    <rPh sb="1" eb="3">
      <t>ジギョウ</t>
    </rPh>
    <rPh sb="3" eb="5">
      <t>ジッシ</t>
    </rPh>
    <phoneticPr fontId="8"/>
  </si>
  <si>
    <t>事業の実施スケジュールを記載する。（別紙を添付してもよい）</t>
    <phoneticPr fontId="8"/>
  </si>
  <si>
    <t>確認欄</t>
    <rPh sb="0" eb="2">
      <t>カクニン</t>
    </rPh>
    <rPh sb="2" eb="3">
      <t>ラン</t>
    </rPh>
    <phoneticPr fontId="8"/>
  </si>
  <si>
    <t>氏名：</t>
    <rPh sb="0" eb="2">
      <t>シメイ</t>
    </rPh>
    <phoneticPr fontId="8"/>
  </si>
  <si>
    <t>所属：</t>
    <rPh sb="0" eb="2">
      <t>ショゾク</t>
    </rPh>
    <phoneticPr fontId="8"/>
  </si>
  <si>
    <t>申請にあたっては、必ず、国立公園については所管する自然保護官事務所等に、国定公園</t>
    <phoneticPr fontId="8"/>
  </si>
  <si>
    <t>については所管する都道府県等に、事前の説明・相談をすること。対応者の所属・氏名を</t>
    <phoneticPr fontId="8"/>
  </si>
  <si>
    <t>確認の上、確認欄に記入すること。</t>
  </si>
  <si>
    <t>本補助事業の一環として国立・国定公園内に工作物の設置や設備設置等を実施する場合、</t>
    <phoneticPr fontId="8"/>
  </si>
  <si>
    <t>自然公園法第１０条に規定された国立公園事業に係る手続き、法第２０条及び法第２１条</t>
    <phoneticPr fontId="8"/>
  </si>
  <si>
    <t>に規定された特別地域及び特別保護地区にかかる手続き、若しくは法第３３条に規定された</t>
    <phoneticPr fontId="8"/>
  </si>
  <si>
    <t>普通地域における届け出の手続きを要する可能性がある。事前の説明・相談の結果、手続き</t>
    <phoneticPr fontId="8"/>
  </si>
  <si>
    <t>が必要な場合には、必ず、自然保護官事務所等の指示に従って、必要な手続きや事前調整</t>
    <phoneticPr fontId="8"/>
  </si>
  <si>
    <t>を行うこと。</t>
  </si>
  <si>
    <t>自然保護管事務所等の</t>
    <rPh sb="0" eb="2">
      <t>シゼン</t>
    </rPh>
    <rPh sb="2" eb="4">
      <t>ホゴ</t>
    </rPh>
    <rPh sb="4" eb="5">
      <t>カン</t>
    </rPh>
    <rPh sb="5" eb="7">
      <t>ジム</t>
    </rPh>
    <rPh sb="7" eb="8">
      <t>ショ</t>
    </rPh>
    <rPh sb="8" eb="9">
      <t>トウ</t>
    </rPh>
    <phoneticPr fontId="8"/>
  </si>
  <si>
    <t>対応者</t>
    <rPh sb="0" eb="2">
      <t>タイオウ</t>
    </rPh>
    <rPh sb="2" eb="3">
      <t>シャ</t>
    </rPh>
    <phoneticPr fontId="8"/>
  </si>
  <si>
    <t>公園管理団体、公園事業者、DMC、まちづくり会社、地方公共団体が出資を行っている法人等に該当する場合には、その根拠</t>
    <phoneticPr fontId="8"/>
  </si>
  <si>
    <t>となる書類を添付する。</t>
  </si>
  <si>
    <t>当該地域の地方公共団体、関係団体、関係事業者との適切な連携体制を構築し、地域内に幅広く波及効果が及ぶものである場合</t>
    <phoneticPr fontId="8"/>
  </si>
  <si>
    <t>には、その具体的内容について記載する。</t>
  </si>
  <si>
    <t>その地域ならではの資源や魅力を活かした事業等、地域経済の持続的な発展に資する事業である場合には、その具体的内容に</t>
    <phoneticPr fontId="8"/>
  </si>
  <si>
    <t>ついて記載する。</t>
  </si>
  <si>
    <t>活動の継続について見込みを立てており、補助事業終了後も組織として活動を継続する体制がある場合には、その具体的内容</t>
    <phoneticPr fontId="8"/>
  </si>
  <si>
    <t>について記載する。</t>
  </si>
  <si>
    <t>ツアー・イベントの売上の一部が国立・国定公園の景観保全に活かされる事業となっている等、良好な自然環境等の保全に</t>
    <phoneticPr fontId="8"/>
  </si>
  <si>
    <t>資する事業である場合には、その具体的内容について記載する。</t>
  </si>
  <si>
    <t>事業内容に自然環境への負荷を低減する取組や脱炭素化、プラスチックごみゼロに向けた取組が記載されている等、環境保全</t>
    <phoneticPr fontId="8"/>
  </si>
  <si>
    <t>に配慮した事業計画である場合には、その具体的内容について記載する。</t>
  </si>
  <si>
    <t>注１　</t>
    <phoneticPr fontId="8"/>
  </si>
  <si>
    <t>注２　</t>
    <phoneticPr fontId="8"/>
  </si>
  <si>
    <t>事業に関する内容を確認できる、補助事業の実施概要に関する補足資料、工作物等の立面図・配置図、補助事業に関する</t>
    <phoneticPr fontId="8"/>
  </si>
  <si>
    <t>見積書、法律に基づく登録に係る通知の写し等をできる限り添付すること。（申請時に準備ができない場合、交付申請後</t>
    <phoneticPr fontId="8"/>
  </si>
  <si>
    <t>追加の提出を求めることがある。）</t>
  </si>
  <si>
    <t>地方公共団体や関係団体（DMO、観光協会、ガイド等に係る協議会等）、当該地域内の事業者との連携体制について記載してもよい。</t>
    <phoneticPr fontId="8"/>
  </si>
  <si>
    <t>【地域自然保護管等への事前相談】</t>
    <rPh sb="1" eb="3">
      <t>チイキ</t>
    </rPh>
    <rPh sb="3" eb="5">
      <t>シゼン</t>
    </rPh>
    <rPh sb="5" eb="7">
      <t>ホゴ</t>
    </rPh>
    <rPh sb="7" eb="8">
      <t>カン</t>
    </rPh>
    <rPh sb="8" eb="9">
      <t>トウ</t>
    </rPh>
    <rPh sb="11" eb="13">
      <t>ジゼン</t>
    </rPh>
    <rPh sb="13" eb="15">
      <t>ソウダン</t>
    </rPh>
    <phoneticPr fontId="8"/>
  </si>
  <si>
    <t>本事業の概要（ツアー・イベント及びその事前準備等の具体的内容）をわかりやすく記載する。</t>
    <phoneticPr fontId="8"/>
  </si>
  <si>
    <t>【地域経済の再活性化】</t>
    <rPh sb="1" eb="3">
      <t>チイキ</t>
    </rPh>
    <rPh sb="3" eb="5">
      <t>ケイザイ</t>
    </rPh>
    <rPh sb="6" eb="10">
      <t>サイカッセイカ</t>
    </rPh>
    <phoneticPr fontId="8"/>
  </si>
  <si>
    <t>各記入欄の高さの変更や行の追加は可だが、全体としてＡ４用紙４枚以内に収めること（別紙は除く）。</t>
    <rPh sb="5" eb="6">
      <t>タカ</t>
    </rPh>
    <rPh sb="11" eb="12">
      <t>ギョウ</t>
    </rPh>
    <rPh sb="13" eb="15">
      <t>ツイカ</t>
    </rPh>
    <phoneticPr fontId="8"/>
  </si>
  <si>
    <t>４． その他参考資料</t>
    <rPh sb="5" eb="6">
      <t>タ</t>
    </rPh>
    <rPh sb="6" eb="8">
      <t>サンコウ</t>
    </rPh>
    <rPh sb="8" eb="10">
      <t>シリョウ</t>
    </rPh>
    <phoneticPr fontId="8"/>
  </si>
  <si>
    <t>交付率</t>
    <rPh sb="0" eb="2">
      <t>コウフ</t>
    </rPh>
    <rPh sb="2" eb="3">
      <t>リツ</t>
    </rPh>
    <phoneticPr fontId="8"/>
  </si>
  <si>
    <t>国立公園</t>
    <rPh sb="0" eb="2">
      <t>コクリツ</t>
    </rPh>
    <rPh sb="2" eb="4">
      <t>コウエン</t>
    </rPh>
    <phoneticPr fontId="8"/>
  </si>
  <si>
    <t>国定公園</t>
    <rPh sb="0" eb="2">
      <t>コクテイ</t>
    </rPh>
    <rPh sb="2" eb="4">
      <t>コウエン</t>
    </rPh>
    <phoneticPr fontId="8"/>
  </si>
  <si>
    <t>国民保養温泉地</t>
    <rPh sb="0" eb="2">
      <t>コクミン</t>
    </rPh>
    <rPh sb="2" eb="4">
      <t>ホヨウ</t>
    </rPh>
    <rPh sb="4" eb="7">
      <t>オンセンチ</t>
    </rPh>
    <phoneticPr fontId="8"/>
  </si>
  <si>
    <t>国立公園</t>
    <rPh sb="0" eb="4">
      <t>コクリツコウエン</t>
    </rPh>
    <phoneticPr fontId="8"/>
  </si>
  <si>
    <t>国立・国定公園での滞在型ツアー推進事業実施計画書</t>
  </si>
  <si>
    <t>３．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</si>
  <si>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４．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</si>
  <si>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５． その他参考資料</t>
    <rPh sb="5" eb="6">
      <t>タ</t>
    </rPh>
    <rPh sb="6" eb="8">
      <t>サンコウ</t>
    </rPh>
    <rPh sb="8" eb="10">
      <t>シリョウ</t>
    </rPh>
    <phoneticPr fontId="8"/>
  </si>
  <si>
    <t>書類等の送付先</t>
    <rPh sb="0" eb="2">
      <t>ショルイ</t>
    </rPh>
    <rPh sb="2" eb="3">
      <t>トウ</t>
    </rPh>
    <rPh sb="4" eb="7">
      <t>ソウフサキ</t>
    </rPh>
    <phoneticPr fontId="8"/>
  </si>
  <si>
    <t>「４． その他参考資料」として、以下の①～③に示す書類を添付すること。なお、必要に応じて追加書類の提出を求める可能性がある。</t>
    <phoneticPr fontId="8"/>
  </si>
  <si>
    <t>申請者区分（「１．事業の目的と補助事業の内容について」の（３）補助金の応募を申請できる者のア～クへの該当。</t>
    <phoneticPr fontId="8"/>
  </si>
  <si>
    <t>ア、イに該当する場合は、公園管理団体、公園事業者、DMC、まちづくり会社、地方公共団体が出資を行っている法人等</t>
    <phoneticPr fontId="8"/>
  </si>
  <si>
    <t>新型コロナウイルスの感染拡大により減退した公園利用の反転攻勢と地域経済の再活性化に寄与するために、本事業をどのような</t>
    <phoneticPr fontId="8"/>
  </si>
  <si>
    <t>に該当する旨）</t>
    <phoneticPr fontId="8"/>
  </si>
  <si>
    <t>国立・国定公園での滞在型ツアー推進事業</t>
    <rPh sb="0" eb="2">
      <t>コクリツ</t>
    </rPh>
    <rPh sb="3" eb="5">
      <t>コクテイ</t>
    </rPh>
    <rPh sb="5" eb="7">
      <t>コウエン</t>
    </rPh>
    <rPh sb="9" eb="12">
      <t>タイザイガタ</t>
    </rPh>
    <rPh sb="15" eb="17">
      <t>スイシン</t>
    </rPh>
    <rPh sb="17" eb="19">
      <t>ジギョウ</t>
    </rPh>
    <phoneticPr fontId="3"/>
  </si>
  <si>
    <t>１． ワーケーションの実施に係る事業実施計画書（別紙１の２）</t>
    <phoneticPr fontId="8"/>
  </si>
  <si>
    <t>２． ワーケーションの実施に係る事業経費内訳（別紙２の１）</t>
    <phoneticPr fontId="8"/>
  </si>
  <si>
    <t>２． ワーケーションのための環境整備に係る事業経費内訳（別紙２の２）</t>
    <rPh sb="19" eb="20">
      <t>カカ</t>
    </rPh>
    <phoneticPr fontId="8"/>
  </si>
  <si>
    <t>１． ワーケーションのための環境整備に係る事業実施計画書（別紙１の３）</t>
    <rPh sb="19" eb="20">
      <t>カカ</t>
    </rPh>
    <phoneticPr fontId="8"/>
  </si>
  <si>
    <t>３． ワーケーションのための環境整備に係る事業実施後使用見込等申告書（別紙３）</t>
    <rPh sb="19" eb="20">
      <t>カカ</t>
    </rPh>
    <phoneticPr fontId="8"/>
  </si>
  <si>
    <t>令和２年度（補正予算）国立・国定公園、温泉地でのワーケーション推進事業に係る応募申請書（ワーケーションの実施に係る事業）</t>
    <phoneticPr fontId="8"/>
  </si>
  <si>
    <t>令和２年度（補正予算）国立・国定公園、温泉地でのワーケーション推進事業に係る応募申請書（ワーケーションのための環境整備に係る事業）</t>
    <phoneticPr fontId="8"/>
  </si>
  <si>
    <t>ワーケ―ションの実施に係る事業実施計画書</t>
    <phoneticPr fontId="8"/>
  </si>
  <si>
    <t>ワーケ―ションのための環境整備に係る事業実施計画書</t>
    <rPh sb="16" eb="17">
      <t>カカ</t>
    </rPh>
    <phoneticPr fontId="8"/>
  </si>
  <si>
    <t>ワーケーションの実施に係る事業</t>
    <rPh sb="8" eb="10">
      <t>ジッシ</t>
    </rPh>
    <rPh sb="11" eb="12">
      <t>カカ</t>
    </rPh>
    <rPh sb="13" eb="15">
      <t>ジギョウ</t>
    </rPh>
    <phoneticPr fontId="3"/>
  </si>
  <si>
    <t>ワーケーションのための環境整備に係る事業</t>
    <rPh sb="11" eb="13">
      <t>カンキョウ</t>
    </rPh>
    <rPh sb="13" eb="15">
      <t>セイビ</t>
    </rPh>
    <rPh sb="16" eb="17">
      <t>カカ</t>
    </rPh>
    <rPh sb="18" eb="20">
      <t>ジギョウ</t>
    </rPh>
    <phoneticPr fontId="3"/>
  </si>
  <si>
    <t>ワーケーションの実施にかかる事業</t>
    <rPh sb="8" eb="10">
      <t>ジッシ</t>
    </rPh>
    <rPh sb="14" eb="16">
      <t>ジギョウ</t>
    </rPh>
    <phoneticPr fontId="3"/>
  </si>
  <si>
    <t>事業名：</t>
    <rPh sb="0" eb="1">
      <t>コト</t>
    </rPh>
    <rPh sb="1" eb="2">
      <t>ゴウ</t>
    </rPh>
    <rPh sb="2" eb="3">
      <t>メイ</t>
    </rPh>
    <phoneticPr fontId="4"/>
  </si>
  <si>
    <t>（単位：円）</t>
    <rPh sb="1" eb="3">
      <t>タンイ</t>
    </rPh>
    <rPh sb="4" eb="5">
      <t>エン</t>
    </rPh>
    <phoneticPr fontId="4"/>
  </si>
  <si>
    <t>経費区分</t>
    <rPh sb="0" eb="2">
      <t>ケイヒ</t>
    </rPh>
    <rPh sb="2" eb="4">
      <t>クブン</t>
    </rPh>
    <phoneticPr fontId="4"/>
  </si>
  <si>
    <t>金額</t>
    <rPh sb="0" eb="2">
      <t>キンガク</t>
    </rPh>
    <phoneticPr fontId="4"/>
  </si>
  <si>
    <t>人　件　費</t>
    <rPh sb="0" eb="5">
      <t>ジンケンヒ</t>
    </rPh>
    <phoneticPr fontId="4"/>
  </si>
  <si>
    <t>人件費計</t>
    <rPh sb="0" eb="3">
      <t>ジンケンヒ</t>
    </rPh>
    <rPh sb="3" eb="4">
      <t>ケイ</t>
    </rPh>
    <phoneticPr fontId="4"/>
  </si>
  <si>
    <t>小　　計</t>
    <rPh sb="0" eb="4">
      <t>ショウケイ</t>
    </rPh>
    <phoneticPr fontId="4"/>
  </si>
  <si>
    <t>業　務　費</t>
    <rPh sb="0" eb="5">
      <t>ギョウムヒ</t>
    </rPh>
    <phoneticPr fontId="4"/>
  </si>
  <si>
    <t>諸謝金</t>
    <rPh sb="0" eb="3">
      <t>ショシャキン</t>
    </rPh>
    <phoneticPr fontId="4"/>
  </si>
  <si>
    <t>小　　計</t>
    <rPh sb="0" eb="1">
      <t>ショウ</t>
    </rPh>
    <rPh sb="3" eb="4">
      <t>ケイ</t>
    </rPh>
    <phoneticPr fontId="4"/>
  </si>
  <si>
    <t>旅費</t>
    <rPh sb="0" eb="2">
      <t>リョヒ</t>
    </rPh>
    <phoneticPr fontId="4"/>
  </si>
  <si>
    <t>備品費</t>
    <rPh sb="0" eb="3">
      <t>ビヒンヒ</t>
    </rPh>
    <phoneticPr fontId="4"/>
  </si>
  <si>
    <t>消耗品費</t>
    <rPh sb="0" eb="3">
      <t>ショウモウヒン</t>
    </rPh>
    <rPh sb="3" eb="4">
      <t>ヒ</t>
    </rPh>
    <phoneticPr fontId="4"/>
  </si>
  <si>
    <t>印刷製本費</t>
    <rPh sb="0" eb="2">
      <t>インサツ</t>
    </rPh>
    <rPh sb="2" eb="4">
      <t>セイホン</t>
    </rPh>
    <rPh sb="4" eb="5">
      <t>ヒ</t>
    </rPh>
    <phoneticPr fontId="4"/>
  </si>
  <si>
    <t>通信運搬費</t>
    <rPh sb="0" eb="2">
      <t>ツウシン</t>
    </rPh>
    <rPh sb="2" eb="5">
      <t>ウンパンヒ</t>
    </rPh>
    <phoneticPr fontId="4"/>
  </si>
  <si>
    <t>借料及び損料</t>
    <rPh sb="0" eb="2">
      <t>シャクリョウ</t>
    </rPh>
    <rPh sb="2" eb="3">
      <t>オヨ</t>
    </rPh>
    <rPh sb="4" eb="6">
      <t>ソンリョウ</t>
    </rPh>
    <phoneticPr fontId="4"/>
  </si>
  <si>
    <t>会議費</t>
    <rPh sb="0" eb="3">
      <t>カイギヒ</t>
    </rPh>
    <phoneticPr fontId="4"/>
  </si>
  <si>
    <t>賃金</t>
    <rPh sb="0" eb="2">
      <t>チンギン</t>
    </rPh>
    <phoneticPr fontId="4"/>
  </si>
  <si>
    <t>社会保険料</t>
    <rPh sb="0" eb="2">
      <t>シャカイ</t>
    </rPh>
    <rPh sb="2" eb="4">
      <t>ホケン</t>
    </rPh>
    <rPh sb="4" eb="5">
      <t>リョウ</t>
    </rPh>
    <phoneticPr fontId="4"/>
  </si>
  <si>
    <t>雑役務費</t>
    <rPh sb="0" eb="1">
      <t>ザツ</t>
    </rPh>
    <rPh sb="1" eb="3">
      <t>エキム</t>
    </rPh>
    <rPh sb="3" eb="4">
      <t>ヒ</t>
    </rPh>
    <phoneticPr fontId="4"/>
  </si>
  <si>
    <t>資材購入</t>
    <rPh sb="0" eb="2">
      <t>シザイ</t>
    </rPh>
    <rPh sb="2" eb="4">
      <t>コウニュウ</t>
    </rPh>
    <phoneticPr fontId="4"/>
  </si>
  <si>
    <t>業務費計</t>
    <rPh sb="0" eb="3">
      <t>ギョウムヒ</t>
    </rPh>
    <rPh sb="3" eb="4">
      <t>ケイ</t>
    </rPh>
    <phoneticPr fontId="4"/>
  </si>
  <si>
    <t>消費税を除いた額</t>
    <rPh sb="0" eb="3">
      <t>ショウヒゼイ</t>
    </rPh>
    <rPh sb="4" eb="5">
      <t>ノゾ</t>
    </rPh>
    <rPh sb="7" eb="8">
      <t>ガク</t>
    </rPh>
    <phoneticPr fontId="4"/>
  </si>
  <si>
    <t>経費内訳（詳細）</t>
    <rPh sb="5" eb="7">
      <t>ショウサイ</t>
    </rPh>
    <phoneticPr fontId="4"/>
  </si>
  <si>
    <t>事業者名：</t>
    <rPh sb="0" eb="2">
      <t>ジギョウ</t>
    </rPh>
    <rPh sb="2" eb="3">
      <t>シャ</t>
    </rPh>
    <rPh sb="3" eb="4">
      <t>メイ</t>
    </rPh>
    <phoneticPr fontId="4"/>
  </si>
  <si>
    <t>積　　　　　　算　　　　　　内　　　　　　訳</t>
    <rPh sb="0" eb="1">
      <t>セキ</t>
    </rPh>
    <rPh sb="7" eb="8">
      <t>ザン</t>
    </rPh>
    <rPh sb="14" eb="15">
      <t>ナイ</t>
    </rPh>
    <rPh sb="21" eb="22">
      <t>ヤク</t>
    </rPh>
    <phoneticPr fontId="4"/>
  </si>
  <si>
    <t>（単価算出根拠がわかるものを添付）</t>
    <rPh sb="1" eb="3">
      <t>タンカ</t>
    </rPh>
    <rPh sb="3" eb="5">
      <t>サンシュツ</t>
    </rPh>
    <rPh sb="5" eb="7">
      <t>コンキョ</t>
    </rPh>
    <rPh sb="14" eb="16">
      <t>テンプ</t>
    </rPh>
    <phoneticPr fontId="4"/>
  </si>
  <si>
    <t>×100/110＝</t>
    <phoneticPr fontId="4"/>
  </si>
  <si>
    <t>（単価がわかるもの添付）</t>
    <rPh sb="1" eb="3">
      <t>タンカ</t>
    </rPh>
    <rPh sb="9" eb="11">
      <t>テンプ</t>
    </rPh>
    <phoneticPr fontId="4"/>
  </si>
  <si>
    <t>（単価算出根拠がわかるものを添付）</t>
  </si>
  <si>
    <t>（見積書を添付）</t>
    <rPh sb="1" eb="4">
      <t>ミツモリショ</t>
    </rPh>
    <rPh sb="5" eb="7">
      <t>テンプ</t>
    </rPh>
    <phoneticPr fontId="4"/>
  </si>
  <si>
    <t>計　A</t>
    <rPh sb="0" eb="1">
      <t>ケイ</t>
    </rPh>
    <phoneticPr fontId="4"/>
  </si>
  <si>
    <t>（ 人 件 費 ＋ 業 務 費 ）消費税を除いた額</t>
    <rPh sb="2" eb="3">
      <t>ジン</t>
    </rPh>
    <rPh sb="4" eb="5">
      <t>ケン</t>
    </rPh>
    <rPh sb="6" eb="7">
      <t>ヒ</t>
    </rPh>
    <rPh sb="10" eb="11">
      <t>ギョウ</t>
    </rPh>
    <rPh sb="12" eb="13">
      <t>ツトム</t>
    </rPh>
    <rPh sb="14" eb="15">
      <t>ヒ</t>
    </rPh>
    <rPh sb="17" eb="20">
      <t>ショウヒゼイ</t>
    </rPh>
    <rPh sb="21" eb="22">
      <t>ノゾ</t>
    </rPh>
    <rPh sb="24" eb="25">
      <t>ガク</t>
    </rPh>
    <phoneticPr fontId="4"/>
  </si>
  <si>
    <t>消費税及び地方消費税額</t>
    <rPh sb="0" eb="3">
      <t>ショウヒゼイ</t>
    </rPh>
    <rPh sb="3" eb="4">
      <t>オヨ</t>
    </rPh>
    <rPh sb="5" eb="7">
      <t>チホウ</t>
    </rPh>
    <rPh sb="7" eb="10">
      <t>ショウヒゼイ</t>
    </rPh>
    <rPh sb="10" eb="11">
      <t>ガク</t>
    </rPh>
    <phoneticPr fontId="4"/>
  </si>
  <si>
    <t>わかる範囲で記載</t>
    <rPh sb="3" eb="5">
      <t>ハンイ</t>
    </rPh>
    <rPh sb="6" eb="8">
      <t>キサイ</t>
    </rPh>
    <phoneticPr fontId="4"/>
  </si>
  <si>
    <t>事業費
（＝A）</t>
    <rPh sb="0" eb="3">
      <t>ジギョウヒ</t>
    </rPh>
    <phoneticPr fontId="4"/>
  </si>
  <si>
    <t>消費税を除いた額
（補助事業に係る消費税仕入額控除の取り扱いについて交付規程第５条２項に該当する申請者）</t>
    <rPh sb="0" eb="3">
      <t>ショウヒゼイ</t>
    </rPh>
    <rPh sb="4" eb="5">
      <t>ノゾ</t>
    </rPh>
    <rPh sb="7" eb="8">
      <t>ガク</t>
    </rPh>
    <phoneticPr fontId="4"/>
  </si>
  <si>
    <t>国立・国定公園での滞在型ツアー推進事業</t>
    <rPh sb="0" eb="2">
      <t>コクリツ</t>
    </rPh>
    <rPh sb="3" eb="5">
      <t>コクテイ</t>
    </rPh>
    <rPh sb="5" eb="7">
      <t>コウエン</t>
    </rPh>
    <rPh sb="9" eb="12">
      <t>タイザイガタ</t>
    </rPh>
    <rPh sb="15" eb="17">
      <t>スイシン</t>
    </rPh>
    <rPh sb="17" eb="19">
      <t>ジギョウ</t>
    </rPh>
    <phoneticPr fontId="4"/>
  </si>
  <si>
    <t>申請区分のウからクに該当</t>
    <rPh sb="0" eb="2">
      <t>シンセイ</t>
    </rPh>
    <rPh sb="2" eb="4">
      <t>クブン</t>
    </rPh>
    <rPh sb="10" eb="12">
      <t>ガイトウ</t>
    </rPh>
    <phoneticPr fontId="8"/>
  </si>
  <si>
    <t>申請区分のウからクに該当</t>
    <rPh sb="0" eb="2">
      <t>シンセイ</t>
    </rPh>
    <rPh sb="2" eb="4">
      <t>クブン</t>
    </rPh>
    <rPh sb="10" eb="12">
      <t>ガイトウ</t>
    </rPh>
    <phoneticPr fontId="3"/>
  </si>
  <si>
    <t>地方公共団体が出資している法人等が実施する地域活性化を目的とした事業に該当</t>
  </si>
  <si>
    <t>公益的・公共的な性格を有する場合</t>
    <phoneticPr fontId="8"/>
  </si>
  <si>
    <t>公益的・公共的な性格を有する場合</t>
    <phoneticPr fontId="3"/>
  </si>
  <si>
    <t>厚岸霧多布昆布森国定公園</t>
    <phoneticPr fontId="8"/>
  </si>
  <si>
    <t>＊別紙２の１より転記されます。</t>
    <rPh sb="1" eb="3">
      <t>ベッシ</t>
    </rPh>
    <rPh sb="8" eb="10">
      <t>テンキ</t>
    </rPh>
    <phoneticPr fontId="8"/>
  </si>
  <si>
    <t>令和2年度補正予算　国立公園・温泉地等での滞在型ツアー・ワーケーション推進事業</t>
  </si>
  <si>
    <t>補助事業に係る消費税仕入税額控除の取扱いについて（チェックリスト）</t>
  </si>
  <si>
    <t>補助事業者</t>
    <phoneticPr fontId="8"/>
  </si>
  <si>
    <t>住　　　　　所：</t>
  </si>
  <si>
    <t>氏名または名称：</t>
  </si>
  <si>
    <t>代表者の職・氏名：</t>
    <phoneticPr fontId="8"/>
  </si>
  <si>
    <t>補助事業に係る消費税仕入税額控除の取扱いについては、下記のチェックリストのとおりですので消費税は補助対象経費に含めて算定いたします。</t>
  </si>
  <si>
    <t>消費税仕入税額控除の対象となる場合は、原則として補助対象経費から消費税等相当額を除外した補助金額にて交付申請する必要がある。例外的に、以下に該当する場合は消費税込みで交付申請を行うこととなる。</t>
    <phoneticPr fontId="8"/>
  </si>
  <si>
    <t>該当あり＝■　該当なし＝□</t>
  </si>
  <si>
    <t>1.</t>
    <phoneticPr fontId="8"/>
  </si>
  <si>
    <t>補助事業者が、納税義務者ではない又は地方公共団体の一般会計である。</t>
    <phoneticPr fontId="8"/>
  </si>
  <si>
    <t>YES</t>
    <phoneticPr fontId="8"/>
  </si>
  <si>
    <t>NO</t>
    <phoneticPr fontId="8"/>
  </si>
  <si>
    <t>□</t>
  </si>
  <si>
    <t>□</t>
    <phoneticPr fontId="8"/>
  </si>
  <si>
    <t>YESの場合は、消費税を含めて交付申請を行い、仕入控除税額の報告・返還は不要。NOの場合は、２．へ。</t>
    <phoneticPr fontId="8"/>
  </si>
  <si>
    <t>2.</t>
    <phoneticPr fontId="8"/>
  </si>
  <si>
    <t>補助事業者が、次のいずれかに該当する。</t>
    <phoneticPr fontId="8"/>
  </si>
  <si>
    <t>　</t>
    <phoneticPr fontId="8"/>
  </si>
  <si>
    <t>①消費税法第９条第１項の規定により消費税を納める義務が免除される者（３．へ）</t>
    <phoneticPr fontId="8"/>
  </si>
  <si>
    <t>→３へ</t>
    <phoneticPr fontId="8"/>
  </si>
  <si>
    <t>②消費税法第37条第１項の規定により中小事業者の仕入に係る消費税額の控除の特例が適用される者（４．へ）</t>
    <phoneticPr fontId="8"/>
  </si>
  <si>
    <t>→４へ</t>
    <phoneticPr fontId="8"/>
  </si>
  <si>
    <t>③消費税法第60条第４項の規定により国、地方公共団体等に対する仕入に係る消費税額の控除の特例が適用される者（５．へ）</t>
    <phoneticPr fontId="8"/>
  </si>
  <si>
    <t>→５へ</t>
    <phoneticPr fontId="8"/>
  </si>
  <si>
    <t>④①から③以外の者であって、特段の理由により、消費税仕入控除税額の報告及び返還を選択する者（６．へ）</t>
    <phoneticPr fontId="8"/>
  </si>
  <si>
    <t>→６へ</t>
    <phoneticPr fontId="8"/>
  </si>
  <si>
    <t>全てNO
↓
消費税抜きで申請</t>
    <phoneticPr fontId="8"/>
  </si>
  <si>
    <t>２.の①から④に該当しない（全てNOの）場合は、消費税抜きで交付申請を行う。</t>
    <phoneticPr fontId="8"/>
  </si>
  <si>
    <t>いずれかの項目がYESの場合は、３.から６.の各項目を確認し、全ての項目でYESであれば消費税込みで交付申請を行う。</t>
    <phoneticPr fontId="8"/>
  </si>
  <si>
    <t>【２．において「①」を選択した場合】</t>
    <phoneticPr fontId="8"/>
  </si>
  <si>
    <t>3.</t>
    <phoneticPr fontId="8"/>
  </si>
  <si>
    <t>消費税法第９条第１項の規定により消費税を納める義務が免除される者</t>
    <phoneticPr fontId="8"/>
  </si>
  <si>
    <t>①課税期間の基準期間における課税売上高が1,000万円以下であること</t>
    <phoneticPr fontId="8"/>
  </si>
  <si>
    <t>②課税事業者を選択していないこと</t>
    <phoneticPr fontId="8"/>
  </si>
  <si>
    <t>③国の会計年度と事業年度等の相違により、補助事業年度途中において課税事業者となった場合、公募要領に基づき消費税に係る仕入控除税額の報告を行うこと</t>
    <phoneticPr fontId="8"/>
  </si>
  <si>
    <t>④特定期間における課税売上高が1,000万円を超えないこと（平成25年度予算事業より適用）</t>
    <phoneticPr fontId="8"/>
  </si>
  <si>
    <t>①から④で１つの項目でもNOがあれば、消費税抜きで交付申請を行う。</t>
    <phoneticPr fontId="8"/>
  </si>
  <si>
    <t>【２．において「②」を選択した場合】</t>
    <phoneticPr fontId="8"/>
  </si>
  <si>
    <t>4.</t>
    <phoneticPr fontId="8"/>
  </si>
  <si>
    <t>消費税法第37条第１項の規定により中小事業者の仕入に係る消費税額の控除の特例が適用される者</t>
    <phoneticPr fontId="8"/>
  </si>
  <si>
    <t>①課税期間の基準期間における課税売上高が5,000万円以下であること</t>
    <phoneticPr fontId="8"/>
  </si>
  <si>
    <t>②消費税簡易課税制度選択届出書が提出されていること</t>
    <phoneticPr fontId="8"/>
  </si>
  <si>
    <t>③消費税簡易課税制度選択不適用届出書が提出されていないこと</t>
    <phoneticPr fontId="8"/>
  </si>
  <si>
    <t>④国の会計年度と事業年度等の相違により、補助事業年度途中において課税事業者となった場合、公募要領に基づき消費税に係る仕入控除税額の報告を行うこと</t>
    <phoneticPr fontId="8"/>
  </si>
  <si>
    <t>【２．において「③」を選択した場合】</t>
    <phoneticPr fontId="8"/>
  </si>
  <si>
    <t>5.</t>
    <phoneticPr fontId="8"/>
  </si>
  <si>
    <t>消費税法第60条第４項の規定により国、地方公共団体等に対する仕入に係る消費税額の控除の特例が適用される者</t>
    <phoneticPr fontId="8"/>
  </si>
  <si>
    <t>①補助事業終了後、特定収入割合を証明する計算書類の提出をすること</t>
    <phoneticPr fontId="8"/>
  </si>
  <si>
    <t>②特定収入割合が５％以下になった場合、公募要領に基づく消費税に係る仕入控除税額の報告を行うこと</t>
    <phoneticPr fontId="8"/>
  </si>
  <si>
    <t>※①から②で１つの項目でもNOがあれば、消費税抜きで交付申請を行う。</t>
    <phoneticPr fontId="8"/>
  </si>
  <si>
    <t>【２．において「④」を選択した場合】</t>
    <phoneticPr fontId="8"/>
  </si>
  <si>
    <t>6.</t>
    <phoneticPr fontId="8"/>
  </si>
  <si>
    <t>２.①から③以外の者であって、特段の理由により、消費税仕入控除税額の報告及び返還を選択する者</t>
    <phoneticPr fontId="8"/>
  </si>
  <si>
    <t>①補助事業終了後、公募要領に基づき消費税に係る仕入控除税額の報告を行うこと</t>
    <phoneticPr fontId="8"/>
  </si>
  <si>
    <t>①でNOであれば、消費税抜きで交付申請を行う。</t>
    <phoneticPr fontId="8"/>
  </si>
  <si>
    <t>消費税チェックシート</t>
    <rPh sb="0" eb="3">
      <t>ショウヒゼイ</t>
    </rPh>
    <phoneticPr fontId="8"/>
  </si>
  <si>
    <t>■</t>
    <phoneticPr fontId="8"/>
  </si>
  <si>
    <t>■税込で応募申請する（地方公共団体等）</t>
    <rPh sb="4" eb="6">
      <t>オウボ</t>
    </rPh>
    <rPh sb="6" eb="8">
      <t>シンセイ</t>
    </rPh>
    <rPh sb="11" eb="17">
      <t>チホウコウキョウダンタイ</t>
    </rPh>
    <rPh sb="17" eb="18">
      <t>トウ</t>
    </rPh>
    <phoneticPr fontId="3"/>
  </si>
  <si>
    <t>■税込で応募申請する（消費税法第９条該当）</t>
    <rPh sb="4" eb="6">
      <t>オウボ</t>
    </rPh>
    <rPh sb="6" eb="8">
      <t>シンセイ</t>
    </rPh>
    <rPh sb="11" eb="15">
      <t>ショウヒゼイホウ</t>
    </rPh>
    <rPh sb="15" eb="16">
      <t>ダイ</t>
    </rPh>
    <rPh sb="17" eb="20">
      <t>ジョウガイトウ</t>
    </rPh>
    <phoneticPr fontId="3"/>
  </si>
  <si>
    <t>■税込で応募申請する（消費税法第３７条該当）</t>
    <rPh sb="4" eb="6">
      <t>オウボ</t>
    </rPh>
    <rPh sb="6" eb="8">
      <t>シンセイ</t>
    </rPh>
    <phoneticPr fontId="3"/>
  </si>
  <si>
    <t>■税込で応募申請する（消費税法第６０条該当）</t>
    <rPh sb="4" eb="6">
      <t>オウボ</t>
    </rPh>
    <rPh sb="6" eb="8">
      <t>シンセイ</t>
    </rPh>
    <phoneticPr fontId="3"/>
  </si>
  <si>
    <t>■税込で応募申請する（その他）</t>
    <rPh sb="4" eb="6">
      <t>オウボ</t>
    </rPh>
    <rPh sb="6" eb="8">
      <t>シンセイ</t>
    </rPh>
    <rPh sb="13" eb="14">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</si>
</sst>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9" x14ac:knownFonts="1">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12"/>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8"/>
      <color theme="1"/>
      <name val="ＭＳ 明朝"/>
      <family val="1"/>
      <charset val="128"/>
    </font>
    <font>
      <sz val="9"/>
      <color rgb="FFFF0000"/>
      <name val="游ゴシック Medium"/>
      <family val="3"/>
      <charset val="128"/>
    </font>
    <font>
      <sz val="12"/>
      <color theme="1"/>
      <name val="游ゴシック"/>
      <family val="3"/>
      <charset val="128"/>
      <scheme val="minor"/>
    </font>
    <font>
      <b/>
      <sz val="18"/>
      <name val="游ゴシック Medium"/>
      <family val="3"/>
      <charset val="128"/>
    </font>
    <font>
      <sz val="14"/>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10"/>
      <name val="ＭＳ Ｐ明朝"/>
      <family val="1"/>
      <charset val="128"/>
    </font>
    <font>
      <sz val="11"/>
      <color rgb="FFFF0000"/>
      <name val="ＭＳ Ｐ明朝"/>
      <family val="1"/>
      <charset val="128"/>
    </font>
    <font>
      <b/>
      <sz val="11"/>
      <color rgb="FFFF0000"/>
      <name val="ＭＳ Ｐ明朝"/>
      <family val="1"/>
      <charset val="128"/>
    </font>
    <font>
      <sz val="10"/>
      <color rgb="FFFF0000"/>
      <name val="ＭＳ Ｐ明朝"/>
      <family val="1"/>
      <charset val="128"/>
    </font>
    <font>
      <b/>
      <sz val="12"/>
      <name val="ＭＳ Ｐ明朝"/>
      <family val="1"/>
      <charset val="128"/>
    </font>
    <font>
      <sz val="8"/>
      <color rgb="FFFF0000"/>
      <name val="ＭＳ Ｐ明朝"/>
      <family val="1"/>
      <charset val="128"/>
    </font>
    <font>
      <b/>
      <sz val="10"/>
      <color theme="1"/>
      <name val="游ゴシック"/>
      <family val="3"/>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name val="游ゴシック"/>
      <family val="3"/>
      <charset val="128"/>
      <scheme val="minor"/>
    </font>
    <font>
      <sz val="10"/>
      <color theme="0"/>
      <name val="游ゴシック"/>
      <family val="3"/>
      <charset val="128"/>
      <scheme val="minor"/>
    </font>
    <font>
      <u/>
      <sz val="10"/>
      <color theme="10"/>
      <name val="游ゴシック"/>
      <family val="3"/>
      <charset val="128"/>
      <scheme val="minor"/>
    </font>
    <font>
      <sz val="9"/>
      <color theme="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s>
  <borders count="112">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5">
    <xf numFmtId="0" fontId="0" fillId="0" borderId="0">
      <alignment vertical="center"/>
    </xf>
    <xf numFmtId="0" fontId="5" fillId="0" borderId="0"/>
    <xf numFmtId="38" fontId="6"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9" fillId="0" borderId="0"/>
    <xf numFmtId="0" fontId="2" fillId="0" borderId="0">
      <alignment vertical="center"/>
    </xf>
    <xf numFmtId="0" fontId="1" fillId="0" borderId="0">
      <alignment vertical="center"/>
    </xf>
    <xf numFmtId="0" fontId="47" fillId="0" borderId="0" applyNumberForma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85">
    <xf numFmtId="0" fontId="0" fillId="0" borderId="0" xfId="0">
      <alignment vertical="center"/>
    </xf>
    <xf numFmtId="0" fontId="10" fillId="0" borderId="0" xfId="1" applyFont="1" applyAlignment="1">
      <alignment horizontal="left" vertical="center"/>
    </xf>
    <xf numFmtId="0" fontId="11" fillId="0" borderId="0" xfId="1" applyFont="1" applyAlignment="1">
      <alignment horizontal="left" vertical="top" wrapText="1"/>
    </xf>
    <xf numFmtId="0" fontId="12" fillId="2" borderId="0" xfId="1" applyFont="1" applyFill="1" applyAlignment="1">
      <alignment horizontal="left" vertical="center"/>
    </xf>
    <xf numFmtId="0" fontId="13" fillId="2" borderId="0" xfId="1" applyFont="1" applyFill="1" applyAlignment="1">
      <alignment horizontal="left" vertical="top" wrapText="1"/>
    </xf>
    <xf numFmtId="0" fontId="14" fillId="2" borderId="4" xfId="1" applyFont="1" applyFill="1" applyBorder="1" applyAlignment="1">
      <alignment horizontal="distributed" vertical="center"/>
    </xf>
    <xf numFmtId="0" fontId="14" fillId="2" borderId="0" xfId="1" applyFont="1" applyFill="1" applyAlignment="1">
      <alignment horizontal="center" vertical="center" wrapText="1"/>
    </xf>
    <xf numFmtId="0" fontId="14" fillId="2" borderId="0" xfId="1" applyFont="1" applyFill="1" applyBorder="1" applyAlignment="1">
      <alignment horizontal="distributed" vertical="center"/>
    </xf>
    <xf numFmtId="0" fontId="14" fillId="2" borderId="0" xfId="1" applyFont="1" applyFill="1" applyBorder="1" applyAlignment="1">
      <alignment horizontal="left" vertical="center" wrapText="1"/>
    </xf>
    <xf numFmtId="0" fontId="14" fillId="2" borderId="0" xfId="1" applyFont="1" applyFill="1" applyBorder="1" applyAlignment="1">
      <alignment horizontal="center" vertical="center" wrapText="1"/>
    </xf>
    <xf numFmtId="12" fontId="14" fillId="0" borderId="0" xfId="1" quotePrefix="1" applyNumberFormat="1" applyFont="1" applyFill="1" applyBorder="1" applyAlignment="1">
      <alignment horizontal="left" vertical="center" wrapText="1"/>
    </xf>
    <xf numFmtId="0" fontId="14" fillId="2" borderId="0" xfId="1" applyFont="1" applyFill="1" applyBorder="1" applyAlignment="1">
      <alignment vertical="center" wrapText="1"/>
    </xf>
    <xf numFmtId="0" fontId="14" fillId="2" borderId="0" xfId="1" applyFont="1" applyFill="1" applyBorder="1" applyAlignment="1">
      <alignment horizontal="left"/>
    </xf>
    <xf numFmtId="12" fontId="14" fillId="2" borderId="0" xfId="1" quotePrefix="1" applyNumberFormat="1" applyFont="1" applyFill="1" applyBorder="1" applyAlignment="1">
      <alignment horizontal="left" vertical="center" wrapText="1"/>
    </xf>
    <xf numFmtId="3" fontId="13" fillId="0" borderId="1" xfId="1" applyNumberFormat="1" applyFont="1" applyFill="1" applyBorder="1" applyAlignment="1">
      <alignment horizontal="right" vertical="center" wrapText="1"/>
    </xf>
    <xf numFmtId="3" fontId="13" fillId="0" borderId="5" xfId="1" applyNumberFormat="1" applyFont="1" applyFill="1" applyBorder="1" applyAlignment="1">
      <alignment horizontal="right" vertical="center" wrapText="1"/>
    </xf>
    <xf numFmtId="3" fontId="13" fillId="0" borderId="6" xfId="1" applyNumberFormat="1" applyFont="1" applyBorder="1" applyAlignment="1">
      <alignment horizontal="right" vertical="center" wrapText="1"/>
    </xf>
    <xf numFmtId="0" fontId="11" fillId="0" borderId="0" xfId="1" applyFont="1" applyBorder="1" applyAlignment="1">
      <alignment horizontal="left" vertical="top" wrapText="1"/>
    </xf>
    <xf numFmtId="0" fontId="13" fillId="0" borderId="0" xfId="1" applyFont="1" applyBorder="1" applyAlignment="1">
      <alignment horizontal="left" vertical="center" wrapText="1"/>
    </xf>
    <xf numFmtId="0" fontId="13" fillId="0" borderId="0" xfId="1" applyFont="1" applyAlignment="1">
      <alignment horizontal="right" vertical="center" wrapText="1"/>
    </xf>
    <xf numFmtId="3" fontId="13" fillId="0" borderId="0" xfId="1" applyNumberFormat="1" applyFont="1" applyAlignment="1">
      <alignment horizontal="right" vertical="center" wrapText="1"/>
    </xf>
    <xf numFmtId="0" fontId="13" fillId="0" borderId="0" xfId="1" applyFont="1" applyBorder="1" applyAlignment="1">
      <alignment horizontal="center" vertical="center" wrapText="1"/>
    </xf>
    <xf numFmtId="0" fontId="13" fillId="0" borderId="0" xfId="1" applyFont="1" applyBorder="1" applyAlignment="1">
      <alignment horizontal="right" vertical="center" indent="1"/>
    </xf>
    <xf numFmtId="3" fontId="13" fillId="0" borderId="0" xfId="1" applyNumberFormat="1" applyFont="1" applyBorder="1" applyAlignment="1">
      <alignment horizontal="center" vertical="center" wrapText="1"/>
    </xf>
    <xf numFmtId="0" fontId="13" fillId="0" borderId="2" xfId="1" applyFont="1" applyBorder="1" applyAlignment="1">
      <alignment horizontal="center" vertical="center" wrapText="1"/>
    </xf>
    <xf numFmtId="0" fontId="13" fillId="0" borderId="50" xfId="1" applyFont="1" applyBorder="1" applyAlignment="1">
      <alignment horizontal="center" vertical="center" wrapText="1"/>
    </xf>
    <xf numFmtId="3" fontId="13" fillId="3" borderId="5" xfId="1" applyNumberFormat="1" applyFont="1" applyFill="1" applyBorder="1" applyAlignment="1">
      <alignment horizontal="right" vertical="center" wrapText="1"/>
    </xf>
    <xf numFmtId="3" fontId="11" fillId="0" borderId="0" xfId="1" applyNumberFormat="1" applyFont="1" applyAlignment="1">
      <alignment horizontal="left" vertical="top" wrapText="1"/>
    </xf>
    <xf numFmtId="3" fontId="13" fillId="3" borderId="1" xfId="0" applyNumberFormat="1" applyFont="1" applyFill="1" applyBorder="1" applyAlignment="1" applyProtection="1">
      <alignment horizontal="right" vertical="center" wrapText="1"/>
      <protection locked="0"/>
    </xf>
    <xf numFmtId="38" fontId="13" fillId="3" borderId="1" xfId="2" applyFont="1" applyFill="1" applyBorder="1" applyAlignment="1" applyProtection="1">
      <alignment horizontal="right" vertical="center" wrapText="1"/>
      <protection locked="0"/>
    </xf>
    <xf numFmtId="0" fontId="13" fillId="0" borderId="19" xfId="1" applyFont="1" applyBorder="1" applyAlignment="1">
      <alignment horizontal="center" vertical="center" wrapText="1"/>
    </xf>
    <xf numFmtId="0" fontId="13" fillId="0" borderId="20" xfId="1" applyFont="1" applyBorder="1" applyAlignment="1">
      <alignment horizontal="center" vertical="center" wrapText="1"/>
    </xf>
    <xf numFmtId="0" fontId="14" fillId="2" borderId="0"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4" xfId="1" applyFont="1" applyFill="1" applyBorder="1" applyAlignment="1">
      <alignment horizontal="left" vertical="center" wrapText="1"/>
    </xf>
    <xf numFmtId="38" fontId="13" fillId="0" borderId="1" xfId="1" applyNumberFormat="1" applyFont="1" applyFill="1" applyBorder="1" applyAlignment="1">
      <alignment horizontal="right" vertical="center" wrapText="1"/>
    </xf>
    <xf numFmtId="0" fontId="14" fillId="0" borderId="69" xfId="1" applyFont="1" applyFill="1" applyBorder="1" applyAlignment="1" applyProtection="1">
      <alignment horizontal="center" vertical="center" wrapText="1"/>
    </xf>
    <xf numFmtId="0" fontId="14" fillId="0" borderId="69" xfId="1" applyFont="1" applyFill="1" applyBorder="1" applyAlignment="1" applyProtection="1">
      <alignment horizontal="left" vertical="center" wrapText="1" indent="1"/>
    </xf>
    <xf numFmtId="3" fontId="13" fillId="0" borderId="5" xfId="1" applyNumberFormat="1" applyFont="1" applyFill="1" applyBorder="1" applyAlignment="1" applyProtection="1">
      <alignment horizontal="right" vertical="center" wrapText="1"/>
    </xf>
    <xf numFmtId="3" fontId="19" fillId="0" borderId="1" xfId="1" applyNumberFormat="1" applyFont="1" applyFill="1" applyBorder="1" applyAlignment="1">
      <alignment horizontal="right" vertical="center" wrapText="1"/>
    </xf>
    <xf numFmtId="0" fontId="18" fillId="0" borderId="0" xfId="1" applyFont="1" applyAlignment="1">
      <alignment horizontal="left" vertical="top"/>
    </xf>
    <xf numFmtId="0" fontId="20" fillId="0" borderId="0" xfId="1" applyFont="1" applyAlignment="1">
      <alignment horizontal="left" vertical="top"/>
    </xf>
    <xf numFmtId="0" fontId="20" fillId="0" borderId="0" xfId="1" applyFont="1" applyBorder="1" applyAlignment="1">
      <alignment horizontal="left" vertical="top"/>
    </xf>
    <xf numFmtId="0" fontId="21" fillId="0" borderId="0" xfId="1" applyFont="1" applyFill="1" applyBorder="1" applyAlignment="1">
      <alignment horizontal="center" vertical="center"/>
    </xf>
    <xf numFmtId="12" fontId="20" fillId="0" borderId="0" xfId="1" quotePrefix="1" applyNumberFormat="1" applyFont="1" applyFill="1" applyBorder="1" applyAlignment="1">
      <alignment horizontal="left" vertical="center"/>
    </xf>
    <xf numFmtId="0" fontId="22" fillId="0" borderId="0" xfId="1" applyFont="1" applyFill="1" applyBorder="1" applyAlignment="1">
      <alignment horizontal="center" vertical="center"/>
    </xf>
    <xf numFmtId="0" fontId="18" fillId="0" borderId="0" xfId="1" applyFont="1" applyFill="1" applyBorder="1" applyAlignment="1">
      <alignment horizontal="left" vertical="top"/>
    </xf>
    <xf numFmtId="0" fontId="18" fillId="0" borderId="0" xfId="1" applyFont="1" applyAlignment="1">
      <alignment horizontal="left" vertical="top" wrapText="1"/>
    </xf>
    <xf numFmtId="3" fontId="13" fillId="0" borderId="43" xfId="1" applyNumberFormat="1" applyFont="1" applyFill="1" applyBorder="1" applyAlignment="1">
      <alignment horizontal="right" vertical="center" wrapText="1"/>
    </xf>
    <xf numFmtId="3" fontId="13" fillId="0" borderId="44" xfId="1" applyNumberFormat="1" applyFont="1" applyBorder="1" applyAlignment="1">
      <alignment horizontal="right" vertical="center" wrapText="1"/>
    </xf>
    <xf numFmtId="12" fontId="18" fillId="0" borderId="0" xfId="1" applyNumberFormat="1" applyFont="1" applyAlignment="1">
      <alignment horizontal="left" vertical="top"/>
    </xf>
    <xf numFmtId="0" fontId="11" fillId="0" borderId="0" xfId="1" applyFont="1" applyAlignment="1" applyProtection="1">
      <alignment horizontal="left" vertical="top" wrapText="1"/>
      <protection locked="0"/>
    </xf>
    <xf numFmtId="0" fontId="18" fillId="0" borderId="0" xfId="1" applyFont="1" applyAlignment="1" applyProtection="1">
      <alignment horizontal="left" vertical="top"/>
      <protection locked="0"/>
    </xf>
    <xf numFmtId="0" fontId="13" fillId="0" borderId="9" xfId="1" applyFont="1" applyFill="1" applyBorder="1" applyAlignment="1" applyProtection="1">
      <alignment horizontal="center" vertical="center"/>
      <protection locked="0"/>
    </xf>
    <xf numFmtId="0" fontId="13" fillId="0" borderId="10" xfId="1" applyFont="1" applyFill="1" applyBorder="1" applyAlignment="1" applyProtection="1">
      <alignment horizontal="center" vertical="center"/>
      <protection locked="0"/>
    </xf>
    <xf numFmtId="0" fontId="13" fillId="0" borderId="87" xfId="1" applyFont="1" applyFill="1" applyBorder="1" applyAlignment="1" applyProtection="1">
      <alignment horizontal="center" vertical="center"/>
      <protection locked="0"/>
    </xf>
    <xf numFmtId="0" fontId="16" fillId="0" borderId="0" xfId="1" applyFont="1" applyAlignment="1">
      <alignment horizontal="left" vertical="top" wrapText="1"/>
    </xf>
    <xf numFmtId="0" fontId="16" fillId="0" borderId="0" xfId="1" applyFont="1" applyAlignment="1" applyProtection="1">
      <alignment horizontal="left" vertical="top" wrapText="1"/>
      <protection locked="0"/>
    </xf>
    <xf numFmtId="0" fontId="23" fillId="0" borderId="0" xfId="0" applyFont="1">
      <alignment vertical="center"/>
    </xf>
    <xf numFmtId="0" fontId="18" fillId="0" borderId="0" xfId="1" applyFont="1" applyAlignment="1" applyProtection="1">
      <alignment horizontal="left" vertical="top" wrapText="1"/>
      <protection locked="0"/>
    </xf>
    <xf numFmtId="0" fontId="11" fillId="0" borderId="89" xfId="1" applyFont="1" applyFill="1" applyBorder="1" applyAlignment="1" applyProtection="1">
      <alignment horizontal="center" vertical="center" shrinkToFit="1"/>
      <protection locked="0"/>
    </xf>
    <xf numFmtId="0" fontId="0" fillId="0" borderId="0" xfId="0" applyAlignment="1">
      <alignment horizontal="right" vertical="center"/>
    </xf>
    <xf numFmtId="0" fontId="24" fillId="0" borderId="0" xfId="0" applyFont="1" applyAlignment="1">
      <alignment vertical="top"/>
    </xf>
    <xf numFmtId="0" fontId="24" fillId="0" borderId="0" xfId="0" applyFont="1" applyAlignment="1">
      <alignment vertical="center"/>
    </xf>
    <xf numFmtId="0" fontId="0" fillId="0" borderId="0" xfId="0" applyAlignment="1">
      <alignment vertical="top"/>
    </xf>
    <xf numFmtId="0" fontId="24" fillId="0" borderId="0" xfId="0" applyFont="1" applyAlignment="1">
      <alignment vertical="top"/>
    </xf>
    <xf numFmtId="0" fontId="0" fillId="0" borderId="0" xfId="0" applyAlignment="1">
      <alignment horizontal="left" vertical="center"/>
    </xf>
    <xf numFmtId="0" fontId="0" fillId="0" borderId="0" xfId="0" applyBorder="1" applyAlignment="1">
      <alignment vertical="top" wrapText="1"/>
    </xf>
    <xf numFmtId="0" fontId="24" fillId="0" borderId="0" xfId="0" applyFont="1" applyBorder="1" applyAlignment="1">
      <alignment vertical="top"/>
    </xf>
    <xf numFmtId="0" fontId="24" fillId="0" borderId="12" xfId="0" applyFont="1" applyBorder="1" applyAlignment="1">
      <alignment horizontal="right" vertical="top" wrapText="1"/>
    </xf>
    <xf numFmtId="0" fontId="24" fillId="0" borderId="43" xfId="0" applyFont="1" applyBorder="1" applyAlignment="1">
      <alignment vertical="top" wrapText="1"/>
    </xf>
    <xf numFmtId="0" fontId="0" fillId="0" borderId="43" xfId="0" applyBorder="1">
      <alignment vertical="center"/>
    </xf>
    <xf numFmtId="0" fontId="24" fillId="0" borderId="12" xfId="0" applyFont="1" applyBorder="1" applyAlignment="1">
      <alignment vertical="top"/>
    </xf>
    <xf numFmtId="0" fontId="24" fillId="0" borderId="43" xfId="0" applyFont="1" applyBorder="1" applyAlignment="1">
      <alignment vertical="top"/>
    </xf>
    <xf numFmtId="0" fontId="24" fillId="0" borderId="9" xfId="0" applyFont="1" applyBorder="1" applyAlignment="1">
      <alignment vertical="top"/>
    </xf>
    <xf numFmtId="0" fontId="0" fillId="0" borderId="0" xfId="0" applyBorder="1" applyAlignment="1">
      <alignment vertical="top" wrapText="1"/>
    </xf>
    <xf numFmtId="12" fontId="23" fillId="0" borderId="0" xfId="0" applyNumberFormat="1" applyFont="1">
      <alignment vertical="center"/>
    </xf>
    <xf numFmtId="0" fontId="23" fillId="0" borderId="0" xfId="0" applyNumberFormat="1" applyFont="1">
      <alignment vertical="center"/>
    </xf>
    <xf numFmtId="2" fontId="11" fillId="0" borderId="0" xfId="1" applyNumberFormat="1" applyFont="1" applyAlignment="1">
      <alignment horizontal="left" vertical="top" wrapText="1"/>
    </xf>
    <xf numFmtId="2" fontId="18" fillId="0" borderId="0" xfId="1" applyNumberFormat="1" applyFont="1" applyAlignment="1">
      <alignment horizontal="left" vertical="top" wrapText="1"/>
    </xf>
    <xf numFmtId="0" fontId="0" fillId="3" borderId="0" xfId="0" applyFill="1" applyAlignment="1" applyProtection="1">
      <alignment horizontal="right" vertical="center"/>
      <protection locked="0"/>
    </xf>
    <xf numFmtId="12" fontId="16" fillId="0" borderId="0" xfId="1" quotePrefix="1" applyNumberFormat="1" applyFont="1" applyAlignment="1">
      <alignment horizontal="left" vertical="top" wrapText="1"/>
    </xf>
    <xf numFmtId="0" fontId="16" fillId="0" borderId="0" xfId="1" quotePrefix="1" applyFont="1" applyAlignment="1">
      <alignment horizontal="left" vertical="top" wrapText="1"/>
    </xf>
    <xf numFmtId="0" fontId="27" fillId="0" borderId="0" xfId="1" applyFont="1" applyAlignment="1">
      <alignment horizontal="left" vertical="top"/>
    </xf>
    <xf numFmtId="12" fontId="17" fillId="0" borderId="4" xfId="1" quotePrefix="1" applyNumberFormat="1" applyFont="1" applyFill="1" applyBorder="1" applyAlignment="1" applyProtection="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0" xfId="0" applyFont="1" applyBorder="1" applyAlignment="1">
      <alignment vertical="top"/>
    </xf>
    <xf numFmtId="0" fontId="24" fillId="0" borderId="43" xfId="0" applyFont="1" applyBorder="1" applyAlignment="1">
      <alignment vertical="top"/>
    </xf>
    <xf numFmtId="0" fontId="31" fillId="0" borderId="0" xfId="6" applyFont="1" applyAlignment="1">
      <alignment horizontal="center" vertical="center"/>
    </xf>
    <xf numFmtId="0" fontId="32" fillId="0" borderId="0" xfId="6" applyFont="1" applyAlignment="1">
      <alignment horizontal="center" vertical="center"/>
    </xf>
    <xf numFmtId="0" fontId="31" fillId="0" borderId="10" xfId="6" applyFont="1" applyBorder="1" applyAlignment="1">
      <alignment horizontal="distributed" vertical="center"/>
    </xf>
    <xf numFmtId="0" fontId="31" fillId="0" borderId="0" xfId="6" applyFont="1" applyAlignment="1">
      <alignment vertical="center"/>
    </xf>
    <xf numFmtId="0" fontId="32" fillId="0" borderId="0" xfId="6" applyFont="1" applyAlignment="1">
      <alignment horizontal="right" vertical="center"/>
    </xf>
    <xf numFmtId="176" fontId="32" fillId="0" borderId="0" xfId="6" applyNumberFormat="1" applyFont="1" applyAlignment="1">
      <alignment horizontal="right" vertical="center"/>
    </xf>
    <xf numFmtId="176" fontId="32" fillId="0" borderId="10" xfId="6" applyNumberFormat="1" applyFont="1" applyBorder="1" applyAlignment="1">
      <alignment horizontal="right" vertical="center"/>
    </xf>
    <xf numFmtId="0" fontId="32" fillId="0" borderId="92" xfId="6" applyFont="1" applyBorder="1" applyAlignment="1">
      <alignment horizontal="distributed" vertical="center"/>
    </xf>
    <xf numFmtId="0" fontId="33" fillId="0" borderId="92" xfId="6" applyFont="1" applyBorder="1" applyAlignment="1">
      <alignment horizontal="distributed" vertical="center" justifyLastLine="1"/>
    </xf>
    <xf numFmtId="0" fontId="33" fillId="0" borderId="12" xfId="6" applyFont="1" applyBorder="1" applyAlignment="1">
      <alignment horizontal="left" vertical="center"/>
    </xf>
    <xf numFmtId="0" fontId="32" fillId="0" borderId="11" xfId="6" applyFont="1" applyBorder="1" applyAlignment="1">
      <alignment horizontal="center" vertical="center"/>
    </xf>
    <xf numFmtId="176" fontId="32" fillId="0" borderId="101" xfId="6" applyNumberFormat="1" applyFont="1" applyBorder="1" applyAlignment="1">
      <alignment horizontal="right" vertical="center"/>
    </xf>
    <xf numFmtId="0" fontId="32" fillId="0" borderId="0" xfId="6" applyFont="1" applyAlignment="1">
      <alignment horizontal="left" vertical="center"/>
    </xf>
    <xf numFmtId="0" fontId="34" fillId="0" borderId="101" xfId="6" applyFont="1" applyBorder="1" applyAlignment="1">
      <alignment horizontal="left" vertical="center"/>
    </xf>
    <xf numFmtId="0" fontId="32" fillId="0" borderId="43" xfId="6" applyFont="1" applyBorder="1" applyAlignment="1">
      <alignment horizontal="center" vertical="center"/>
    </xf>
    <xf numFmtId="0" fontId="32" fillId="0" borderId="47" xfId="6" applyFont="1" applyBorder="1" applyAlignment="1">
      <alignment horizontal="center" vertical="center"/>
    </xf>
    <xf numFmtId="176" fontId="32" fillId="0" borderId="102" xfId="6" applyNumberFormat="1" applyFont="1" applyBorder="1" applyAlignment="1">
      <alignment horizontal="right" vertical="center"/>
    </xf>
    <xf numFmtId="0" fontId="34" fillId="0" borderId="102" xfId="6" applyFont="1" applyBorder="1" applyAlignment="1">
      <alignment horizontal="left" vertical="center"/>
    </xf>
    <xf numFmtId="0" fontId="32" fillId="0" borderId="102" xfId="6" applyFont="1" applyBorder="1" applyAlignment="1">
      <alignment horizontal="right" vertical="center"/>
    </xf>
    <xf numFmtId="0" fontId="33" fillId="0" borderId="10" xfId="6" applyFont="1" applyBorder="1" applyAlignment="1">
      <alignment horizontal="center"/>
    </xf>
    <xf numFmtId="0" fontId="33" fillId="0" borderId="10" xfId="6" applyFont="1" applyBorder="1" applyAlignment="1">
      <alignment horizontal="right"/>
    </xf>
    <xf numFmtId="176" fontId="33" fillId="0" borderId="8" xfId="6" applyNumberFormat="1" applyFont="1" applyBorder="1" applyAlignment="1">
      <alignment horizontal="right"/>
    </xf>
    <xf numFmtId="0" fontId="32" fillId="0" borderId="9" xfId="6" applyFont="1" applyBorder="1" applyAlignment="1">
      <alignment horizontal="center" vertical="center"/>
    </xf>
    <xf numFmtId="0" fontId="32" fillId="0" borderId="8" xfId="6" applyFont="1" applyBorder="1" applyAlignment="1">
      <alignment horizontal="center" vertical="center"/>
    </xf>
    <xf numFmtId="0" fontId="32" fillId="0" borderId="7" xfId="6" applyFont="1" applyBorder="1" applyAlignment="1">
      <alignment horizontal="right" vertical="center"/>
    </xf>
    <xf numFmtId="0" fontId="32" fillId="0" borderId="10" xfId="6" applyFont="1" applyBorder="1" applyAlignment="1">
      <alignment horizontal="center" vertical="center"/>
    </xf>
    <xf numFmtId="0" fontId="32" fillId="0" borderId="10" xfId="6" applyFont="1" applyBorder="1" applyAlignment="1">
      <alignment horizontal="right" vertical="center"/>
    </xf>
    <xf numFmtId="176" fontId="33" fillId="0" borderId="10" xfId="6" applyNumberFormat="1" applyFont="1" applyBorder="1" applyAlignment="1">
      <alignment horizontal="right"/>
    </xf>
    <xf numFmtId="0" fontId="34" fillId="0" borderId="7" xfId="6" applyFont="1" applyBorder="1" applyAlignment="1">
      <alignment horizontal="left" vertical="center"/>
    </xf>
    <xf numFmtId="0" fontId="33" fillId="0" borderId="43" xfId="6" applyFont="1" applyBorder="1" applyAlignment="1">
      <alignment horizontal="left" vertical="center"/>
    </xf>
    <xf numFmtId="0" fontId="32" fillId="0" borderId="47" xfId="6" applyFont="1" applyBorder="1" applyAlignment="1">
      <alignment horizontal="distributed" vertical="center"/>
    </xf>
    <xf numFmtId="0" fontId="32" fillId="0" borderId="10" xfId="6" applyFont="1" applyBorder="1" applyAlignment="1">
      <alignment horizontal="left"/>
    </xf>
    <xf numFmtId="0" fontId="32" fillId="0" borderId="0" xfId="6" applyFont="1" applyAlignment="1">
      <alignment vertical="center" wrapText="1"/>
    </xf>
    <xf numFmtId="0" fontId="32" fillId="0" borderId="47" xfId="6" applyFont="1" applyBorder="1" applyAlignment="1">
      <alignment horizontal="distributed" vertical="center" wrapText="1"/>
    </xf>
    <xf numFmtId="0" fontId="32" fillId="0" borderId="0" xfId="6" applyFont="1" applyAlignment="1">
      <alignment horizontal="left" vertical="top"/>
    </xf>
    <xf numFmtId="0" fontId="32" fillId="0" borderId="0" xfId="6" applyFont="1"/>
    <xf numFmtId="0" fontId="34" fillId="0" borderId="102" xfId="6" applyFont="1" applyBorder="1" applyAlignment="1">
      <alignment horizontal="center" vertical="center"/>
    </xf>
    <xf numFmtId="176" fontId="32" fillId="0" borderId="92" xfId="6" applyNumberFormat="1" applyFont="1" applyBorder="1" applyAlignment="1">
      <alignment horizontal="right" vertical="center"/>
    </xf>
    <xf numFmtId="0" fontId="35" fillId="0" borderId="40" xfId="6" applyFont="1" applyBorder="1" applyAlignment="1">
      <alignment horizontal="center" vertical="center"/>
    </xf>
    <xf numFmtId="0" fontId="32" fillId="0" borderId="40" xfId="6" applyFont="1" applyBorder="1" applyAlignment="1">
      <alignment horizontal="left" vertical="center"/>
    </xf>
    <xf numFmtId="0" fontId="32" fillId="0" borderId="40" xfId="6" applyFont="1" applyBorder="1" applyAlignment="1">
      <alignment horizontal="center" vertical="center"/>
    </xf>
    <xf numFmtId="0" fontId="35" fillId="0" borderId="40" xfId="6" applyFont="1" applyBorder="1" applyAlignment="1">
      <alignment horizontal="right" vertical="center"/>
    </xf>
    <xf numFmtId="0" fontId="36" fillId="0" borderId="40" xfId="6" applyFont="1" applyBorder="1" applyAlignment="1">
      <alignment horizontal="center"/>
    </xf>
    <xf numFmtId="0" fontId="36" fillId="0" borderId="40" xfId="6" applyFont="1" applyBorder="1" applyAlignment="1">
      <alignment horizontal="right"/>
    </xf>
    <xf numFmtId="176" fontId="36" fillId="0" borderId="41" xfId="6" applyNumberFormat="1" applyFont="1" applyBorder="1" applyAlignment="1">
      <alignment horizontal="right" vertical="center"/>
    </xf>
    <xf numFmtId="0" fontId="37" fillId="0" borderId="92" xfId="6" applyFont="1" applyBorder="1" applyAlignment="1">
      <alignment horizontal="center" vertical="center"/>
    </xf>
    <xf numFmtId="176" fontId="35" fillId="0" borderId="92" xfId="6" applyNumberFormat="1" applyFont="1" applyBorder="1" applyAlignment="1">
      <alignment horizontal="right" vertical="center"/>
    </xf>
    <xf numFmtId="9" fontId="32" fillId="0" borderId="40" xfId="6" applyNumberFormat="1" applyFont="1" applyBorder="1" applyAlignment="1">
      <alignment horizontal="left" vertical="center"/>
    </xf>
    <xf numFmtId="176" fontId="32" fillId="0" borderId="101" xfId="6" applyNumberFormat="1" applyFont="1" applyBorder="1" applyAlignment="1">
      <alignment vertical="center"/>
    </xf>
    <xf numFmtId="0" fontId="31" fillId="0" borderId="12" xfId="6" applyFont="1" applyBorder="1" applyAlignment="1">
      <alignment horizontal="center" vertical="center"/>
    </xf>
    <xf numFmtId="0" fontId="31" fillId="0" borderId="101" xfId="6" applyFont="1" applyBorder="1" applyAlignment="1">
      <alignment vertical="center"/>
    </xf>
    <xf numFmtId="0" fontId="38" fillId="0" borderId="13" xfId="6" applyFont="1" applyBorder="1" applyAlignment="1">
      <alignment vertical="center" wrapText="1"/>
    </xf>
    <xf numFmtId="176" fontId="32" fillId="0" borderId="13" xfId="6" applyNumberFormat="1" applyFont="1" applyBorder="1" applyAlignment="1">
      <alignment vertical="center"/>
    </xf>
    <xf numFmtId="0" fontId="31" fillId="0" borderId="13" xfId="6" applyFont="1" applyBorder="1" applyAlignment="1">
      <alignment horizontal="center" vertical="center"/>
    </xf>
    <xf numFmtId="0" fontId="32" fillId="0" borderId="13" xfId="6" applyFont="1" applyBorder="1" applyAlignment="1">
      <alignment vertical="center"/>
    </xf>
    <xf numFmtId="0" fontId="31" fillId="0" borderId="13" xfId="6" applyFont="1" applyBorder="1" applyAlignment="1">
      <alignment vertical="center"/>
    </xf>
    <xf numFmtId="0" fontId="31" fillId="0" borderId="0" xfId="6" applyFont="1" applyAlignment="1">
      <alignment horizontal="right" vertical="center"/>
    </xf>
    <xf numFmtId="176" fontId="31" fillId="0" borderId="0" xfId="6" applyNumberFormat="1" applyFont="1" applyAlignment="1">
      <alignment horizontal="right" vertical="center"/>
    </xf>
    <xf numFmtId="0" fontId="32" fillId="0" borderId="102" xfId="6" applyFont="1" applyBorder="1" applyAlignment="1">
      <alignment horizontal="center" vertical="center"/>
    </xf>
    <xf numFmtId="0" fontId="24" fillId="0" borderId="12" xfId="0" applyFont="1" applyBorder="1" applyAlignment="1">
      <alignment vertical="top" wrapText="1"/>
    </xf>
    <xf numFmtId="0" fontId="24" fillId="0" borderId="12" xfId="0" applyFont="1" applyBorder="1" applyAlignment="1">
      <alignment vertical="top"/>
    </xf>
    <xf numFmtId="0" fontId="24" fillId="0" borderId="43" xfId="0" applyFont="1" applyBorder="1" applyAlignment="1">
      <alignment vertical="top"/>
    </xf>
    <xf numFmtId="0" fontId="39" fillId="0" borderId="0" xfId="1" applyFont="1" applyAlignment="1">
      <alignment horizontal="left" vertical="top" wrapText="1"/>
    </xf>
    <xf numFmtId="0" fontId="39" fillId="0" borderId="0" xfId="1" applyFont="1" applyBorder="1" applyAlignment="1">
      <alignment horizontal="left" vertical="top" wrapText="1"/>
    </xf>
    <xf numFmtId="12" fontId="39" fillId="0" borderId="0" xfId="1" quotePrefix="1" applyNumberFormat="1" applyFont="1" applyFill="1" applyBorder="1" applyAlignment="1">
      <alignment horizontal="left" vertical="center" wrapText="1"/>
    </xf>
    <xf numFmtId="0" fontId="0" fillId="0" borderId="10" xfId="0" applyBorder="1">
      <alignment vertical="center"/>
    </xf>
    <xf numFmtId="0" fontId="40" fillId="6" borderId="101" xfId="8" applyFont="1" applyFill="1" applyBorder="1" applyAlignment="1">
      <alignment horizontal="center" vertical="center" wrapText="1"/>
    </xf>
    <xf numFmtId="0" fontId="41" fillId="0" borderId="101" xfId="8" applyFont="1" applyBorder="1" applyAlignment="1">
      <alignment horizontal="center" vertical="center" wrapText="1"/>
    </xf>
    <xf numFmtId="0" fontId="40" fillId="7" borderId="11" xfId="8" applyFont="1" applyFill="1" applyBorder="1" applyAlignment="1">
      <alignment horizontal="center" vertical="center" wrapText="1"/>
    </xf>
    <xf numFmtId="0" fontId="41" fillId="7" borderId="11" xfId="8" applyFont="1" applyFill="1" applyBorder="1" applyAlignment="1">
      <alignment horizontal="center" vertical="center" wrapText="1"/>
    </xf>
    <xf numFmtId="0" fontId="41" fillId="0" borderId="11" xfId="8" applyFont="1" applyBorder="1" applyAlignment="1">
      <alignment horizontal="center" vertical="center" wrapText="1"/>
    </xf>
    <xf numFmtId="0" fontId="43" fillId="0" borderId="47" xfId="8" applyFont="1" applyBorder="1" applyAlignment="1">
      <alignment horizontal="center" vertical="center" wrapText="1"/>
    </xf>
    <xf numFmtId="0" fontId="40" fillId="6" borderId="47" xfId="8" applyFont="1" applyFill="1" applyBorder="1" applyAlignment="1">
      <alignment horizontal="center" vertical="center" wrapText="1"/>
    </xf>
    <xf numFmtId="0" fontId="0" fillId="0" borderId="92" xfId="0" applyBorder="1">
      <alignment vertical="center"/>
    </xf>
    <xf numFmtId="38" fontId="0" fillId="0" borderId="92" xfId="0" applyNumberFormat="1" applyBorder="1">
      <alignment vertical="center"/>
    </xf>
    <xf numFmtId="3" fontId="0" fillId="0" borderId="92" xfId="0" applyNumberFormat="1" applyBorder="1">
      <alignment vertical="center"/>
    </xf>
    <xf numFmtId="12" fontId="0" fillId="0" borderId="92" xfId="0" applyNumberFormat="1" applyBorder="1">
      <alignment vertical="center"/>
    </xf>
    <xf numFmtId="0" fontId="0" fillId="0" borderId="103" xfId="0" applyBorder="1">
      <alignment vertical="center"/>
    </xf>
    <xf numFmtId="0" fontId="45" fillId="0" borderId="0" xfId="0" applyFont="1">
      <alignment vertical="center"/>
    </xf>
    <xf numFmtId="0" fontId="0" fillId="0" borderId="0" xfId="0" applyAlignment="1">
      <alignment horizontal="right" vertical="top"/>
    </xf>
    <xf numFmtId="0" fontId="0" fillId="0" borderId="0" xfId="0" applyAlignment="1">
      <alignment horizontal="right" vertical="center" wrapText="1"/>
    </xf>
    <xf numFmtId="0" fontId="0" fillId="0" borderId="0" xfId="0" applyAlignment="1">
      <alignment vertical="center" wrapText="1"/>
    </xf>
    <xf numFmtId="0" fontId="46" fillId="0" borderId="0" xfId="0" applyFont="1">
      <alignment vertical="center"/>
    </xf>
    <xf numFmtId="0" fontId="0" fillId="0" borderId="12" xfId="0" quotePrefix="1" applyBorder="1" applyAlignment="1">
      <alignment horizontal="left" vertical="center"/>
    </xf>
    <xf numFmtId="0" fontId="0" fillId="0" borderId="101"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left" vertical="center"/>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13" xfId="0" applyBorder="1" applyAlignment="1">
      <alignment horizontal="right" vertical="center" wrapText="1"/>
    </xf>
    <xf numFmtId="0" fontId="0" fillId="0" borderId="12" xfId="0" applyBorder="1" applyAlignment="1">
      <alignment vertical="center" wrapText="1"/>
    </xf>
    <xf numFmtId="0" fontId="0" fillId="0" borderId="43" xfId="0" applyBorder="1" applyAlignment="1">
      <alignment vertical="center" wrapText="1"/>
    </xf>
    <xf numFmtId="0" fontId="0" fillId="0" borderId="9" xfId="0" applyBorder="1" applyAlignment="1">
      <alignment vertical="center" wrapText="1"/>
    </xf>
    <xf numFmtId="0" fontId="0" fillId="0" borderId="7" xfId="0" applyBorder="1" applyAlignment="1">
      <alignment horizontal="center" vertical="center"/>
    </xf>
    <xf numFmtId="0" fontId="0" fillId="0" borderId="7" xfId="0" applyBorder="1">
      <alignment vertical="center"/>
    </xf>
    <xf numFmtId="0" fontId="0" fillId="0" borderId="102" xfId="0" applyBorder="1" applyAlignment="1">
      <alignment horizontal="center" vertical="center"/>
    </xf>
    <xf numFmtId="0" fontId="0" fillId="0" borderId="9" xfId="0" applyBorder="1">
      <alignment vertical="center"/>
    </xf>
    <xf numFmtId="0" fontId="0" fillId="0" borderId="41" xfId="0" applyBorder="1">
      <alignment vertical="center"/>
    </xf>
    <xf numFmtId="0" fontId="0" fillId="0" borderId="92" xfId="0" applyBorder="1" applyAlignment="1">
      <alignment horizontal="center" vertical="center" wrapText="1"/>
    </xf>
    <xf numFmtId="0" fontId="0" fillId="0" borderId="47" xfId="0" applyBorder="1" applyAlignment="1">
      <alignment horizontal="center" vertical="center"/>
    </xf>
    <xf numFmtId="0" fontId="0" fillId="0" borderId="12" xfId="0" quotePrefix="1" applyBorder="1" applyAlignment="1">
      <alignment vertical="center" wrapText="1"/>
    </xf>
    <xf numFmtId="0" fontId="48" fillId="0" borderId="0" xfId="0" applyFont="1">
      <alignment vertical="center"/>
    </xf>
    <xf numFmtId="0" fontId="1" fillId="0" borderId="92" xfId="8" applyBorder="1">
      <alignment vertical="center"/>
    </xf>
    <xf numFmtId="0" fontId="44" fillId="0" borderId="102" xfId="8" applyFont="1" applyBorder="1" applyAlignment="1">
      <alignment horizontal="center" vertical="center" wrapText="1"/>
    </xf>
    <xf numFmtId="0" fontId="0" fillId="0" borderId="102" xfId="0" applyBorder="1">
      <alignment vertical="center"/>
    </xf>
    <xf numFmtId="0" fontId="0" fillId="0" borderId="104" xfId="0" applyBorder="1" applyAlignment="1" applyProtection="1">
      <alignment vertical="center" wrapText="1"/>
      <protection locked="0"/>
    </xf>
    <xf numFmtId="0" fontId="0" fillId="0" borderId="105" xfId="0" applyBorder="1" applyAlignment="1" applyProtection="1">
      <alignment vertical="center" wrapText="1"/>
      <protection locked="0"/>
    </xf>
    <xf numFmtId="0" fontId="0" fillId="0" borderId="0" xfId="0">
      <alignment vertical="center"/>
    </xf>
    <xf numFmtId="0" fontId="40" fillId="0" borderId="41" xfId="8" applyFont="1" applyBorder="1" applyAlignment="1">
      <alignment horizontal="center" vertical="center"/>
    </xf>
    <xf numFmtId="0" fontId="41" fillId="0" borderId="101" xfId="8" applyFont="1" applyBorder="1" applyAlignment="1">
      <alignment horizontal="center" vertical="center" wrapText="1"/>
    </xf>
    <xf numFmtId="0" fontId="40" fillId="4" borderId="92" xfId="8" applyFont="1" applyFill="1" applyBorder="1" applyAlignment="1">
      <alignment horizontal="center" vertical="center" wrapText="1"/>
    </xf>
    <xf numFmtId="0" fontId="40" fillId="4" borderId="92" xfId="8" applyFont="1" applyFill="1" applyBorder="1" applyAlignment="1">
      <alignment horizontal="center" vertical="center"/>
    </xf>
    <xf numFmtId="0" fontId="41" fillId="0" borderId="101" xfId="8" applyFont="1" applyBorder="1" applyAlignment="1">
      <alignment horizontal="center" vertical="center"/>
    </xf>
    <xf numFmtId="0" fontId="40" fillId="0" borderId="102" xfId="8" applyFont="1" applyBorder="1" applyAlignment="1">
      <alignment horizontal="center" vertical="center" wrapText="1"/>
    </xf>
    <xf numFmtId="0" fontId="40" fillId="0" borderId="101" xfId="8" applyFont="1" applyBorder="1" applyAlignment="1">
      <alignment horizontal="center" vertical="center" wrapText="1"/>
    </xf>
    <xf numFmtId="0" fontId="40" fillId="7" borderId="101" xfId="8" applyFont="1" applyFill="1" applyBorder="1" applyAlignment="1">
      <alignment vertical="center" wrapText="1"/>
    </xf>
    <xf numFmtId="0" fontId="40" fillId="0" borderId="101" xfId="8" applyFont="1" applyBorder="1" applyAlignment="1">
      <alignment vertical="center" wrapText="1"/>
    </xf>
    <xf numFmtId="0" fontId="40" fillId="0" borderId="11" xfId="8" applyFont="1" applyBorder="1" applyAlignment="1">
      <alignment horizontal="center" vertical="center"/>
    </xf>
    <xf numFmtId="0" fontId="40" fillId="0" borderId="11" xfId="8" applyFont="1" applyBorder="1" applyAlignment="1">
      <alignment horizontal="center" vertical="center" wrapText="1"/>
    </xf>
    <xf numFmtId="0" fontId="41" fillId="0" borderId="12" xfId="8" applyFont="1" applyBorder="1" applyAlignment="1">
      <alignment horizontal="center" vertical="center"/>
    </xf>
    <xf numFmtId="0" fontId="40" fillId="4" borderId="101" xfId="8" applyFont="1" applyFill="1" applyBorder="1" applyAlignment="1">
      <alignment horizontal="center" vertical="center" wrapText="1"/>
    </xf>
    <xf numFmtId="0" fontId="40" fillId="4" borderId="101" xfId="8" applyFont="1" applyFill="1" applyBorder="1" applyAlignment="1">
      <alignment vertical="center" wrapText="1"/>
    </xf>
    <xf numFmtId="0" fontId="40" fillId="0" borderId="101" xfId="8" applyFont="1" applyFill="1" applyBorder="1" applyAlignment="1">
      <alignment horizontal="center" vertical="center" wrapText="1"/>
    </xf>
    <xf numFmtId="0" fontId="6" fillId="0" borderId="47" xfId="8" applyFont="1" applyFill="1" applyBorder="1" applyAlignment="1">
      <alignment horizontal="center" vertical="center" wrapText="1"/>
    </xf>
    <xf numFmtId="0" fontId="6" fillId="8" borderId="47" xfId="8" applyFont="1" applyFill="1" applyBorder="1" applyAlignment="1">
      <alignment horizontal="center" vertical="center" wrapText="1"/>
    </xf>
    <xf numFmtId="0" fontId="0" fillId="0" borderId="92" xfId="0" applyBorder="1">
      <alignment vertical="center"/>
    </xf>
    <xf numFmtId="0" fontId="40" fillId="0" borderId="101" xfId="8" applyFont="1" applyBorder="1" applyAlignment="1">
      <alignment horizontal="center" vertical="center"/>
    </xf>
    <xf numFmtId="0" fontId="40" fillId="0" borderId="39" xfId="8" applyFont="1" applyBorder="1" applyAlignment="1">
      <alignment horizontal="center" vertical="center"/>
    </xf>
    <xf numFmtId="0" fontId="40" fillId="0" borderId="39" xfId="8" applyFont="1" applyBorder="1" applyAlignment="1">
      <alignment horizontal="center" vertical="center" wrapText="1"/>
    </xf>
    <xf numFmtId="0" fontId="40" fillId="0" borderId="92" xfId="8" applyFont="1" applyBorder="1" applyAlignment="1">
      <alignment horizontal="center" vertical="center"/>
    </xf>
    <xf numFmtId="0" fontId="6" fillId="0" borderId="101" xfId="8" applyFont="1" applyFill="1" applyBorder="1" applyAlignment="1">
      <alignment horizontal="center" vertical="center" wrapText="1"/>
    </xf>
    <xf numFmtId="0" fontId="6" fillId="0" borderId="102" xfId="8" applyFont="1" applyFill="1" applyBorder="1" applyAlignment="1">
      <alignment horizontal="center" vertical="center" wrapText="1"/>
    </xf>
    <xf numFmtId="0" fontId="44" fillId="0" borderId="92" xfId="8" applyFont="1" applyBorder="1" applyAlignment="1">
      <alignment horizontal="center" vertical="center" wrapText="1"/>
    </xf>
    <xf numFmtId="0" fontId="44" fillId="0" borderId="101" xfId="8" applyFont="1" applyBorder="1" applyAlignment="1">
      <alignment horizontal="center" vertical="center" wrapText="1"/>
    </xf>
    <xf numFmtId="0" fontId="6" fillId="4" borderId="101" xfId="8" applyFont="1" applyFill="1" applyBorder="1" applyAlignment="1">
      <alignment horizontal="center" vertical="center" wrapText="1"/>
    </xf>
    <xf numFmtId="0" fontId="6" fillId="4" borderId="102" xfId="8" applyFont="1" applyFill="1" applyBorder="1" applyAlignment="1">
      <alignment horizontal="center" vertical="center" wrapText="1"/>
    </xf>
    <xf numFmtId="0" fontId="6" fillId="0" borderId="39" xfId="8" applyFont="1" applyFill="1" applyBorder="1" applyAlignment="1">
      <alignment horizontal="center" vertical="center" wrapText="1"/>
    </xf>
    <xf numFmtId="0" fontId="6" fillId="0" borderId="40" xfId="8" applyFont="1" applyFill="1" applyBorder="1" applyAlignment="1">
      <alignment horizontal="center" vertical="center" wrapText="1"/>
    </xf>
    <xf numFmtId="0" fontId="6" fillId="0" borderId="41" xfId="8" applyFont="1" applyFill="1" applyBorder="1" applyAlignment="1">
      <alignment horizontal="center" vertical="center" wrapText="1"/>
    </xf>
    <xf numFmtId="0" fontId="40" fillId="0" borderId="47" xfId="8" applyFont="1" applyFill="1" applyBorder="1" applyAlignment="1">
      <alignment horizontal="center" vertical="center" wrapText="1"/>
    </xf>
    <xf numFmtId="0" fontId="40" fillId="0" borderId="39" xfId="8" applyFont="1" applyFill="1" applyBorder="1" applyAlignment="1">
      <alignment horizontal="center" vertical="center" wrapText="1"/>
    </xf>
    <xf numFmtId="0" fontId="40" fillId="0" borderId="40" xfId="8" applyFont="1" applyFill="1" applyBorder="1" applyAlignment="1">
      <alignment horizontal="center" vertical="center" wrapText="1"/>
    </xf>
    <xf numFmtId="0" fontId="40" fillId="0" borderId="41" xfId="8" applyFont="1" applyFill="1" applyBorder="1" applyAlignment="1">
      <alignment horizontal="center" vertical="center" wrapText="1"/>
    </xf>
    <xf numFmtId="0" fontId="0" fillId="0" borderId="92" xfId="0" applyBorder="1" applyAlignment="1">
      <alignment vertical="center" wrapText="1"/>
    </xf>
    <xf numFmtId="0" fontId="0" fillId="0" borderId="92" xfId="0" applyBorder="1" applyAlignment="1">
      <alignment vertical="center"/>
    </xf>
    <xf numFmtId="0" fontId="0" fillId="0" borderId="92"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28" fillId="0" borderId="0" xfId="0" applyFont="1" applyFill="1" applyAlignment="1" applyProtection="1">
      <alignment horizontal="left" vertical="top" wrapText="1"/>
    </xf>
    <xf numFmtId="0" fontId="0" fillId="0" borderId="56" xfId="0" applyBorder="1" applyAlignment="1">
      <alignment vertical="center" wrapText="1"/>
    </xf>
    <xf numFmtId="0" fontId="0" fillId="0" borderId="4" xfId="0" applyBorder="1" applyAlignment="1">
      <alignment vertical="center" wrapText="1"/>
    </xf>
    <xf numFmtId="0" fontId="0" fillId="0" borderId="57" xfId="0" applyBorder="1" applyAlignment="1">
      <alignment vertical="center" wrapText="1"/>
    </xf>
    <xf numFmtId="0" fontId="0" fillId="0" borderId="92" xfId="0" applyBorder="1" applyAlignment="1">
      <alignment horizontal="center" vertical="top" wrapText="1"/>
    </xf>
    <xf numFmtId="0" fontId="0" fillId="3" borderId="92" xfId="0" applyFill="1" applyBorder="1" applyAlignment="1" applyProtection="1">
      <alignment horizontal="left" vertical="top" wrapText="1"/>
      <protection locked="0"/>
    </xf>
    <xf numFmtId="0" fontId="0" fillId="3" borderId="4" xfId="0" applyFill="1" applyBorder="1" applyAlignment="1" applyProtection="1">
      <alignment horizontal="left" vertical="center" shrinkToFit="1"/>
      <protection locked="0"/>
    </xf>
    <xf numFmtId="0" fontId="0" fillId="3" borderId="59" xfId="0" applyFill="1" applyBorder="1" applyAlignment="1" applyProtection="1">
      <alignment horizontal="left" vertical="center" shrinkToFit="1"/>
      <protection locked="0"/>
    </xf>
    <xf numFmtId="0" fontId="0" fillId="3" borderId="7" xfId="0" applyFill="1" applyBorder="1" applyAlignment="1" applyProtection="1">
      <alignment horizontal="left" vertical="top" wrapText="1"/>
      <protection locked="0"/>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1" xfId="0" applyFont="1" applyBorder="1"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47" fillId="3" borderId="92" xfId="9" applyFill="1" applyBorder="1" applyAlignment="1" applyProtection="1">
      <alignment horizontal="left" vertical="top" wrapText="1"/>
      <protection locked="0"/>
    </xf>
    <xf numFmtId="0" fontId="24" fillId="0" borderId="0" xfId="0" applyFont="1" applyAlignment="1">
      <alignment vertical="top" wrapText="1"/>
    </xf>
    <xf numFmtId="0" fontId="0" fillId="0" borderId="10" xfId="0" applyBorder="1">
      <alignment vertical="center"/>
    </xf>
    <xf numFmtId="0" fontId="24" fillId="0" borderId="69" xfId="0" applyFont="1" applyBorder="1">
      <alignment vertical="center"/>
    </xf>
    <xf numFmtId="0" fontId="24" fillId="0" borderId="73" xfId="0" applyFont="1" applyBorder="1">
      <alignment vertical="center"/>
    </xf>
    <xf numFmtId="0" fontId="0" fillId="0" borderId="72"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24" fillId="0" borderId="68" xfId="0" applyFont="1" applyBorder="1" applyAlignment="1">
      <alignment horizontal="left" vertical="center" wrapText="1"/>
    </xf>
    <xf numFmtId="0" fontId="24" fillId="0" borderId="69" xfId="0" applyFont="1" applyBorder="1" applyAlignment="1">
      <alignment horizontal="left" vertical="center" wrapText="1"/>
    </xf>
    <xf numFmtId="0" fontId="24" fillId="0" borderId="73" xfId="0" applyFont="1" applyBorder="1" applyAlignment="1">
      <alignment horizontal="left" vertical="center" wrapText="1"/>
    </xf>
    <xf numFmtId="6" fontId="0" fillId="0" borderId="95" xfId="2" applyNumberFormat="1" applyFont="1" applyFill="1" applyBorder="1" applyAlignment="1" applyProtection="1">
      <alignment horizontal="left" vertical="center" shrinkToFit="1"/>
    </xf>
    <xf numFmtId="6" fontId="0" fillId="0" borderId="96" xfId="2" applyNumberFormat="1" applyFont="1" applyFill="1" applyBorder="1" applyAlignment="1" applyProtection="1">
      <alignment horizontal="left" vertical="center" shrinkToFit="1"/>
    </xf>
    <xf numFmtId="0" fontId="0" fillId="3" borderId="95" xfId="0" applyFill="1" applyBorder="1" applyAlignment="1" applyProtection="1">
      <alignment horizontal="left" vertical="center"/>
      <protection locked="0"/>
    </xf>
    <xf numFmtId="0" fontId="0" fillId="3" borderId="96" xfId="0" applyFill="1" applyBorder="1" applyAlignment="1" applyProtection="1">
      <alignment horizontal="left" vertical="center"/>
      <protection locked="0"/>
    </xf>
    <xf numFmtId="0" fontId="23" fillId="0" borderId="0" xfId="0" applyFont="1" applyAlignment="1">
      <alignment horizontal="center" vertical="center"/>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57" xfId="0" applyBorder="1" applyAlignment="1">
      <alignment horizontal="center" vertical="center" wrapText="1"/>
    </xf>
    <xf numFmtId="0" fontId="0" fillId="0" borderId="97" xfId="0" applyBorder="1" applyAlignment="1">
      <alignment horizontal="center" vertical="center"/>
    </xf>
    <xf numFmtId="0" fontId="0" fillId="0" borderId="93" xfId="0" applyBorder="1" applyAlignment="1">
      <alignment horizontal="center" vertical="center"/>
    </xf>
    <xf numFmtId="0" fontId="0" fillId="0" borderId="93" xfId="0" applyBorder="1" applyAlignment="1">
      <alignment horizontal="left" vertical="center" shrinkToFit="1"/>
    </xf>
    <xf numFmtId="0" fontId="0" fillId="0" borderId="94" xfId="0" applyBorder="1" applyAlignment="1">
      <alignment horizontal="left" vertical="center" shrinkToFit="1"/>
    </xf>
    <xf numFmtId="0" fontId="0" fillId="0" borderId="0" xfId="0"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24" fillId="0" borderId="0" xfId="0" applyFont="1" applyBorder="1" applyAlignment="1">
      <alignment vertical="top" wrapText="1"/>
    </xf>
    <xf numFmtId="0" fontId="24" fillId="0" borderId="47" xfId="0" applyFont="1" applyBorder="1" applyAlignment="1">
      <alignment vertical="top" wrapText="1"/>
    </xf>
    <xf numFmtId="0" fontId="24" fillId="0" borderId="13" xfId="0" applyFont="1" applyBorder="1" applyAlignment="1">
      <alignment vertical="top"/>
    </xf>
    <xf numFmtId="0" fontId="24" fillId="0" borderId="11" xfId="0" applyFont="1" applyBorder="1" applyAlignment="1">
      <alignment vertical="top"/>
    </xf>
    <xf numFmtId="0" fontId="25" fillId="0" borderId="0" xfId="0" applyFont="1" applyAlignment="1">
      <alignment horizontal="center" vertical="center"/>
    </xf>
    <xf numFmtId="0" fontId="0" fillId="0" borderId="109"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0" fillId="0" borderId="91" xfId="0" applyBorder="1" applyAlignment="1" applyProtection="1">
      <alignment horizontal="left" vertical="top" wrapText="1"/>
      <protection locked="0"/>
    </xf>
    <xf numFmtId="0" fontId="24" fillId="0" borderId="0" xfId="0" applyFont="1" applyBorder="1" applyAlignment="1">
      <alignment vertical="top"/>
    </xf>
    <xf numFmtId="0" fontId="24" fillId="0" borderId="47" xfId="0" applyFont="1" applyBorder="1" applyAlignment="1">
      <alignment vertical="top"/>
    </xf>
    <xf numFmtId="0" fontId="24" fillId="0" borderId="12" xfId="0" applyFont="1" applyBorder="1" applyAlignment="1">
      <alignment vertical="top" wrapText="1"/>
    </xf>
    <xf numFmtId="0" fontId="24" fillId="0" borderId="13" xfId="0" applyFont="1" applyBorder="1" applyAlignment="1">
      <alignment vertical="top" wrapText="1"/>
    </xf>
    <xf numFmtId="0" fontId="24" fillId="0" borderId="11" xfId="0" applyFont="1" applyBorder="1" applyAlignment="1">
      <alignment vertical="top" wrapText="1"/>
    </xf>
    <xf numFmtId="0" fontId="0" fillId="0" borderId="95" xfId="0" applyBorder="1" applyAlignment="1">
      <alignment vertical="center" shrinkToFit="1"/>
    </xf>
    <xf numFmtId="0" fontId="0" fillId="0" borderId="96" xfId="0" applyBorder="1" applyAlignment="1">
      <alignment vertical="center" shrinkToFit="1"/>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107" xfId="0" applyBorder="1" applyProtection="1">
      <alignment vertical="center"/>
      <protection locked="0"/>
    </xf>
    <xf numFmtId="0" fontId="0" fillId="0" borderId="105" xfId="0" applyBorder="1" applyAlignment="1" applyProtection="1">
      <alignment vertical="center" wrapText="1"/>
      <protection locked="0"/>
    </xf>
    <xf numFmtId="0" fontId="0" fillId="0" borderId="106" xfId="0" applyBorder="1" applyAlignment="1" applyProtection="1">
      <alignment vertical="center" wrapText="1"/>
      <protection locked="0"/>
    </xf>
    <xf numFmtId="0" fontId="24" fillId="0" borderId="69" xfId="0" applyFont="1" applyBorder="1" applyAlignment="1">
      <alignment horizontal="center" vertical="center"/>
    </xf>
    <xf numFmtId="0" fontId="24" fillId="0" borderId="73" xfId="0" applyFont="1" applyBorder="1" applyAlignment="1">
      <alignment horizontal="center" vertical="center"/>
    </xf>
    <xf numFmtId="0" fontId="0" fillId="0" borderId="72"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71"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26" fillId="0" borderId="13" xfId="0" applyFont="1" applyBorder="1" applyAlignment="1">
      <alignment vertical="top"/>
    </xf>
    <xf numFmtId="0" fontId="26" fillId="0" borderId="11" xfId="0" applyFont="1" applyBorder="1" applyAlignment="1">
      <alignment vertical="top"/>
    </xf>
    <xf numFmtId="0" fontId="26" fillId="0" borderId="0" xfId="0" applyFont="1" applyBorder="1" applyAlignment="1">
      <alignment vertical="top"/>
    </xf>
    <xf numFmtId="0" fontId="26" fillId="0" borderId="47" xfId="0" applyFont="1" applyBorder="1" applyAlignment="1">
      <alignment vertical="top"/>
    </xf>
    <xf numFmtId="0" fontId="24" fillId="0" borderId="43" xfId="0" applyFont="1" applyBorder="1" applyAlignment="1">
      <alignment vertical="top"/>
    </xf>
    <xf numFmtId="0" fontId="24" fillId="0" borderId="9" xfId="0" applyFont="1" applyBorder="1" applyAlignment="1">
      <alignment vertical="top"/>
    </xf>
    <xf numFmtId="0" fontId="24" fillId="0" borderId="10" xfId="0" applyFont="1" applyBorder="1" applyAlignment="1">
      <alignment vertical="top"/>
    </xf>
    <xf numFmtId="0" fontId="24" fillId="0" borderId="8" xfId="0" applyFont="1" applyBorder="1" applyAlignment="1">
      <alignment vertical="top"/>
    </xf>
    <xf numFmtId="0" fontId="0" fillId="0" borderId="33" xfId="0" applyBorder="1" applyProtection="1">
      <alignment vertical="center"/>
      <protection locked="0"/>
    </xf>
    <xf numFmtId="0" fontId="0" fillId="0" borderId="82" xfId="0" applyBorder="1" applyProtection="1">
      <alignment vertical="center"/>
      <protection locked="0"/>
    </xf>
    <xf numFmtId="0" fontId="0" fillId="0" borderId="18" xfId="0" applyBorder="1" applyProtection="1">
      <alignment vertical="center"/>
      <protection locked="0"/>
    </xf>
    <xf numFmtId="0" fontId="24" fillId="0" borderId="12" xfId="0" applyFont="1" applyBorder="1" applyAlignment="1">
      <alignment vertical="top"/>
    </xf>
    <xf numFmtId="0" fontId="24" fillId="0" borderId="0" xfId="0" applyFont="1" applyBorder="1" applyAlignment="1">
      <alignment vertical="top" shrinkToFit="1"/>
    </xf>
    <xf numFmtId="0" fontId="24" fillId="0" borderId="47" xfId="0" applyFont="1" applyBorder="1" applyAlignment="1">
      <alignment vertical="top" shrinkToFit="1"/>
    </xf>
    <xf numFmtId="0" fontId="24" fillId="0" borderId="0" xfId="0" applyFont="1" applyBorder="1">
      <alignment vertical="center"/>
    </xf>
    <xf numFmtId="0" fontId="24" fillId="0" borderId="47" xfId="0" applyFont="1" applyBorder="1">
      <alignment vertical="center"/>
    </xf>
    <xf numFmtId="0" fontId="24" fillId="0" borderId="39" xfId="0" applyFont="1" applyBorder="1" applyAlignment="1">
      <alignment vertical="top"/>
    </xf>
    <xf numFmtId="0" fontId="24" fillId="0" borderId="40" xfId="0" applyFont="1" applyBorder="1" applyAlignment="1">
      <alignment vertical="top"/>
    </xf>
    <xf numFmtId="0" fontId="24" fillId="0" borderId="41" xfId="0" applyFont="1" applyBorder="1" applyAlignment="1">
      <alignment vertical="top"/>
    </xf>
    <xf numFmtId="0" fontId="0" fillId="0" borderId="11" xfId="0" applyBorder="1" applyAlignment="1">
      <alignment vertical="top" wrapText="1"/>
    </xf>
    <xf numFmtId="0" fontId="0" fillId="0" borderId="8" xfId="0" applyBorder="1" applyAlignment="1">
      <alignment vertical="top" wrapText="1"/>
    </xf>
    <xf numFmtId="0" fontId="0" fillId="0" borderId="12"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13" xfId="0" applyBorder="1" applyAlignment="1">
      <alignment horizontal="left" vertical="center"/>
    </xf>
    <xf numFmtId="0" fontId="0" fillId="0" borderId="12" xfId="0" quotePrefix="1"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vertical="center" wrapText="1"/>
    </xf>
    <xf numFmtId="0" fontId="0" fillId="0" borderId="47" xfId="0" applyBorder="1" applyAlignment="1">
      <alignment vertical="center" wrapText="1"/>
    </xf>
    <xf numFmtId="0" fontId="0" fillId="0" borderId="13" xfId="0" applyBorder="1">
      <alignment vertical="center"/>
    </xf>
    <xf numFmtId="0" fontId="0" fillId="0" borderId="13"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0" fillId="0" borderId="0" xfId="0" applyAlignment="1">
      <alignment horizontal="center" vertical="center"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39" xfId="0" applyBorder="1" applyAlignment="1">
      <alignment horizontal="left" vertical="top" wrapText="1" shrinkToFit="1"/>
    </xf>
    <xf numFmtId="0" fontId="0" fillId="0" borderId="40" xfId="0" applyBorder="1" applyAlignment="1">
      <alignment horizontal="left" vertical="top" wrapText="1" shrinkToFit="1"/>
    </xf>
    <xf numFmtId="0" fontId="0" fillId="0" borderId="41" xfId="0" applyBorder="1" applyAlignment="1">
      <alignment horizontal="left" vertical="top" wrapText="1" shrinkToFit="1"/>
    </xf>
    <xf numFmtId="0" fontId="0" fillId="0" borderId="39" xfId="0" applyBorder="1" applyAlignment="1">
      <alignment horizontal="left" vertical="top" shrinkToFit="1"/>
    </xf>
    <xf numFmtId="0" fontId="0" fillId="0" borderId="40" xfId="0" applyBorder="1" applyAlignment="1">
      <alignment horizontal="left" vertical="top" shrinkToFit="1"/>
    </xf>
    <xf numFmtId="0" fontId="0" fillId="0" borderId="41" xfId="0" applyBorder="1" applyAlignment="1">
      <alignment horizontal="left" vertical="top" shrinkToFit="1"/>
    </xf>
    <xf numFmtId="0" fontId="0" fillId="0" borderId="0" xfId="0" applyAlignment="1">
      <alignment vertical="top" wrapText="1"/>
    </xf>
    <xf numFmtId="0" fontId="13" fillId="0" borderId="61"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63" xfId="1" applyFont="1" applyBorder="1" applyAlignment="1">
      <alignment horizontal="center" vertical="center" wrapText="1"/>
    </xf>
    <xf numFmtId="0" fontId="17" fillId="0" borderId="72" xfId="1" applyFont="1" applyFill="1" applyBorder="1" applyAlignment="1">
      <alignment horizontal="center" vertical="center" wrapText="1"/>
    </xf>
    <xf numFmtId="0" fontId="17" fillId="0" borderId="73" xfId="1" applyFont="1" applyFill="1" applyBorder="1" applyAlignment="1">
      <alignment horizontal="center" vertical="center" wrapText="1"/>
    </xf>
    <xf numFmtId="0" fontId="13" fillId="0" borderId="72" xfId="1" applyFont="1" applyFill="1" applyBorder="1" applyAlignment="1" applyProtection="1">
      <alignment horizontal="left" vertical="center" wrapText="1"/>
    </xf>
    <xf numFmtId="0" fontId="13" fillId="0" borderId="69" xfId="1" applyFont="1" applyFill="1" applyBorder="1" applyAlignment="1" applyProtection="1">
      <alignment horizontal="left" vertical="center" wrapText="1"/>
    </xf>
    <xf numFmtId="0" fontId="13" fillId="0" borderId="73" xfId="1" applyFont="1" applyFill="1" applyBorder="1" applyAlignment="1" applyProtection="1">
      <alignment horizontal="left" vertical="center" wrapText="1"/>
    </xf>
    <xf numFmtId="0" fontId="17" fillId="2" borderId="56" xfId="1" applyFont="1" applyFill="1" applyBorder="1" applyAlignment="1">
      <alignment horizontal="center" vertical="center"/>
    </xf>
    <xf numFmtId="0" fontId="17" fillId="2" borderId="59" xfId="1" applyFont="1" applyFill="1" applyBorder="1" applyAlignment="1">
      <alignment horizontal="center" vertical="center"/>
    </xf>
    <xf numFmtId="0" fontId="13" fillId="3" borderId="74" xfId="1" applyFont="1" applyFill="1" applyBorder="1" applyAlignment="1" applyProtection="1">
      <alignment horizontal="left" vertical="center" wrapText="1"/>
      <protection locked="0"/>
    </xf>
    <xf numFmtId="0" fontId="13" fillId="3" borderId="76" xfId="1" applyFont="1" applyFill="1" applyBorder="1" applyAlignment="1" applyProtection="1">
      <alignment horizontal="left" vertical="center" wrapText="1"/>
      <protection locked="0"/>
    </xf>
    <xf numFmtId="0" fontId="13" fillId="3" borderId="75" xfId="1" applyFont="1" applyFill="1" applyBorder="1" applyAlignment="1" applyProtection="1">
      <alignment horizontal="left" vertical="center" wrapText="1"/>
      <protection locked="0"/>
    </xf>
    <xf numFmtId="0" fontId="13" fillId="0" borderId="78" xfId="1" applyFont="1" applyBorder="1" applyAlignment="1">
      <alignment horizontal="center" vertical="center" wrapText="1"/>
    </xf>
    <xf numFmtId="0" fontId="13" fillId="0" borderId="79" xfId="1" applyFont="1" applyBorder="1" applyAlignment="1">
      <alignment horizontal="center" vertical="center" wrapText="1"/>
    </xf>
    <xf numFmtId="0" fontId="13" fillId="0" borderId="80" xfId="1" applyFont="1" applyBorder="1" applyAlignment="1">
      <alignment horizontal="center" vertical="center" wrapText="1"/>
    </xf>
    <xf numFmtId="3" fontId="13" fillId="0" borderId="68" xfId="1" applyNumberFormat="1" applyFont="1" applyFill="1" applyBorder="1" applyAlignment="1">
      <alignment horizontal="left" vertical="center" wrapText="1"/>
    </xf>
    <xf numFmtId="3" fontId="13" fillId="0" borderId="69" xfId="1" applyNumberFormat="1" applyFont="1" applyFill="1" applyBorder="1" applyAlignment="1">
      <alignment horizontal="left" vertical="center" wrapText="1"/>
    </xf>
    <xf numFmtId="3" fontId="13" fillId="0" borderId="70" xfId="1" applyNumberFormat="1" applyFont="1" applyFill="1" applyBorder="1" applyAlignment="1">
      <alignment horizontal="left" vertical="center" wrapText="1"/>
    </xf>
    <xf numFmtId="3" fontId="13" fillId="0" borderId="25" xfId="1" applyNumberFormat="1" applyFont="1" applyFill="1" applyBorder="1" applyAlignment="1">
      <alignment horizontal="right" vertical="center" wrapText="1"/>
    </xf>
    <xf numFmtId="0" fontId="13" fillId="0" borderId="26" xfId="1" applyFont="1" applyFill="1" applyBorder="1" applyAlignment="1">
      <alignment horizontal="right" vertical="center" wrapText="1"/>
    </xf>
    <xf numFmtId="0" fontId="13" fillId="0" borderId="27" xfId="1" applyFont="1" applyFill="1" applyBorder="1" applyAlignment="1">
      <alignment horizontal="right" vertical="center" wrapText="1"/>
    </xf>
    <xf numFmtId="0" fontId="14" fillId="0" borderId="4" xfId="1" applyFont="1" applyBorder="1" applyAlignment="1">
      <alignment horizontal="left" vertical="center" wrapText="1"/>
    </xf>
    <xf numFmtId="38" fontId="13" fillId="3" borderId="12" xfId="2" applyFont="1" applyFill="1" applyBorder="1" applyAlignment="1" applyProtection="1">
      <alignment horizontal="right" vertical="center" indent="1"/>
      <protection locked="0"/>
    </xf>
    <xf numFmtId="38" fontId="13" fillId="3" borderId="11" xfId="2" applyFont="1" applyFill="1" applyBorder="1" applyAlignment="1" applyProtection="1">
      <alignment horizontal="right" vertical="center" indent="1"/>
      <protection locked="0"/>
    </xf>
    <xf numFmtId="3" fontId="13" fillId="0" borderId="72" xfId="1" applyNumberFormat="1" applyFont="1" applyFill="1" applyBorder="1" applyAlignment="1">
      <alignment horizontal="left" vertical="center" wrapText="1"/>
    </xf>
    <xf numFmtId="0" fontId="15" fillId="0" borderId="68" xfId="1" applyFont="1" applyBorder="1" applyAlignment="1">
      <alignment horizontal="center" vertical="center" wrapText="1"/>
    </xf>
    <xf numFmtId="0" fontId="15" fillId="0" borderId="70" xfId="1" applyFont="1" applyBorder="1" applyAlignment="1">
      <alignment horizontal="center" vertical="center" wrapText="1"/>
    </xf>
    <xf numFmtId="0" fontId="15" fillId="0" borderId="85" xfId="1" applyFont="1" applyBorder="1" applyAlignment="1">
      <alignment horizontal="center" vertical="center" wrapText="1"/>
    </xf>
    <xf numFmtId="0" fontId="15" fillId="0" borderId="46" xfId="1" applyFont="1" applyBorder="1" applyAlignment="1">
      <alignment horizontal="center" vertical="center" wrapText="1"/>
    </xf>
    <xf numFmtId="3" fontId="13" fillId="3" borderId="12" xfId="1" applyNumberFormat="1" applyFont="1" applyFill="1" applyBorder="1" applyAlignment="1" applyProtection="1">
      <alignment horizontal="left" vertical="center" shrinkToFit="1"/>
      <protection locked="0"/>
    </xf>
    <xf numFmtId="3" fontId="13" fillId="3" borderId="13" xfId="1" applyNumberFormat="1" applyFont="1" applyFill="1" applyBorder="1" applyAlignment="1" applyProtection="1">
      <alignment horizontal="left" vertical="center" shrinkToFit="1"/>
      <protection locked="0"/>
    </xf>
    <xf numFmtId="3" fontId="13" fillId="3" borderId="42" xfId="1" applyNumberFormat="1" applyFont="1" applyFill="1" applyBorder="1" applyAlignment="1" applyProtection="1">
      <alignment horizontal="left" vertical="center" shrinkToFit="1"/>
      <protection locked="0"/>
    </xf>
    <xf numFmtId="0" fontId="13" fillId="0" borderId="60"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0" applyFont="1" applyBorder="1" applyAlignment="1">
      <alignment horizontal="left" vertical="top" wrapText="1"/>
    </xf>
    <xf numFmtId="0" fontId="13" fillId="0" borderId="17" xfId="0" applyFont="1" applyBorder="1" applyAlignment="1">
      <alignment horizontal="left" vertical="top" wrapText="1"/>
    </xf>
    <xf numFmtId="0" fontId="13" fillId="0" borderId="16" xfId="0" applyFont="1" applyBorder="1" applyAlignment="1">
      <alignment horizontal="left"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13" fillId="0" borderId="38" xfId="0" applyFont="1" applyBorder="1" applyAlignment="1">
      <alignment horizontal="center" vertical="top" wrapText="1"/>
    </xf>
    <xf numFmtId="0" fontId="13" fillId="0" borderId="48" xfId="1" applyFont="1" applyBorder="1" applyAlignment="1">
      <alignment horizontal="center" vertical="center" wrapText="1"/>
    </xf>
    <xf numFmtId="0" fontId="13" fillId="0" borderId="48" xfId="1" applyFont="1" applyBorder="1" applyAlignment="1">
      <alignment horizontal="center" vertical="center"/>
    </xf>
    <xf numFmtId="0" fontId="13" fillId="0" borderId="53" xfId="1" applyFont="1" applyBorder="1" applyAlignment="1">
      <alignment horizontal="center" vertical="center"/>
    </xf>
    <xf numFmtId="3" fontId="13" fillId="0" borderId="1" xfId="0" applyNumberFormat="1" applyFont="1" applyFill="1" applyBorder="1" applyAlignment="1">
      <alignment horizontal="right" vertical="center" wrapText="1"/>
    </xf>
    <xf numFmtId="3" fontId="13" fillId="0" borderId="5" xfId="0" applyNumberFormat="1" applyFont="1" applyFill="1" applyBorder="1" applyAlignment="1">
      <alignment horizontal="right" vertical="center" wrapText="1"/>
    </xf>
    <xf numFmtId="3" fontId="11" fillId="0" borderId="64" xfId="1" applyNumberFormat="1" applyFont="1" applyFill="1" applyBorder="1" applyAlignment="1" applyProtection="1">
      <alignment horizontal="left" vertical="center" wrapText="1"/>
    </xf>
    <xf numFmtId="3" fontId="11" fillId="0" borderId="62" xfId="1" applyNumberFormat="1" applyFont="1" applyFill="1" applyBorder="1" applyAlignment="1" applyProtection="1">
      <alignment horizontal="left" vertical="center" wrapText="1"/>
    </xf>
    <xf numFmtId="3" fontId="11" fillId="0" borderId="65" xfId="1" applyNumberFormat="1" applyFont="1" applyFill="1" applyBorder="1" applyAlignment="1" applyProtection="1">
      <alignment horizontal="left" vertical="center" wrapText="1"/>
    </xf>
    <xf numFmtId="38" fontId="13" fillId="0" borderId="64" xfId="2" applyFont="1" applyFill="1" applyBorder="1" applyAlignment="1" applyProtection="1">
      <alignment horizontal="right" vertical="center" indent="1"/>
    </xf>
    <xf numFmtId="38" fontId="13" fillId="0" borderId="63" xfId="2" applyFont="1" applyFill="1" applyBorder="1" applyAlignment="1" applyProtection="1">
      <alignment horizontal="right" vertical="center" indent="1"/>
    </xf>
    <xf numFmtId="0" fontId="10" fillId="0" borderId="64" xfId="1" applyFont="1" applyFill="1" applyBorder="1" applyAlignment="1">
      <alignment horizontal="left" vertical="center" shrinkToFit="1"/>
    </xf>
    <xf numFmtId="0" fontId="10" fillId="0" borderId="62" xfId="1" applyFont="1" applyFill="1" applyBorder="1" applyAlignment="1">
      <alignment horizontal="left" vertical="center" shrinkToFit="1"/>
    </xf>
    <xf numFmtId="0" fontId="10" fillId="0" borderId="65" xfId="1" applyFont="1" applyFill="1" applyBorder="1" applyAlignment="1">
      <alignment horizontal="left" vertical="center" shrinkToFit="1"/>
    </xf>
    <xf numFmtId="0" fontId="29" fillId="2" borderId="0" xfId="1" applyFont="1" applyFill="1" applyAlignment="1">
      <alignment horizontal="center" wrapText="1"/>
    </xf>
    <xf numFmtId="0" fontId="13" fillId="0" borderId="77" xfId="1" applyFont="1" applyBorder="1" applyAlignment="1">
      <alignment horizontal="left" vertical="top" wrapText="1"/>
    </xf>
    <xf numFmtId="0" fontId="13" fillId="0" borderId="22" xfId="1" applyFont="1" applyBorder="1" applyAlignment="1">
      <alignment horizontal="left" vertical="top" wrapText="1"/>
    </xf>
    <xf numFmtId="0" fontId="13" fillId="0" borderId="21" xfId="1" applyFont="1" applyBorder="1" applyAlignment="1">
      <alignment horizontal="left" vertical="top" wrapText="1"/>
    </xf>
    <xf numFmtId="0" fontId="13" fillId="0" borderId="23" xfId="1" applyFont="1" applyBorder="1" applyAlignment="1">
      <alignment horizontal="left" vertical="top" wrapText="1"/>
    </xf>
    <xf numFmtId="0" fontId="13" fillId="0" borderId="24" xfId="1" applyFont="1" applyBorder="1" applyAlignment="1">
      <alignment horizontal="left" vertical="top" wrapText="1"/>
    </xf>
    <xf numFmtId="0" fontId="13" fillId="0" borderId="66" xfId="1" applyFont="1" applyBorder="1" applyAlignment="1">
      <alignment horizontal="left" vertical="top" wrapText="1"/>
    </xf>
    <xf numFmtId="0" fontId="13" fillId="0" borderId="67" xfId="1" applyFont="1" applyBorder="1" applyAlignment="1">
      <alignment horizontal="left" vertical="top" wrapText="1"/>
    </xf>
    <xf numFmtId="0" fontId="13" fillId="0" borderId="28" xfId="1" applyFont="1" applyBorder="1" applyAlignment="1">
      <alignment horizontal="left" vertical="top" wrapText="1"/>
    </xf>
    <xf numFmtId="0" fontId="15" fillId="0" borderId="66" xfId="1" applyFont="1" applyBorder="1" applyAlignment="1">
      <alignment horizontal="left" vertical="top" wrapText="1"/>
    </xf>
    <xf numFmtId="0" fontId="13" fillId="0" borderId="49" xfId="1" applyFont="1" applyBorder="1" applyAlignment="1">
      <alignment horizontal="left" vertical="top" wrapText="1"/>
    </xf>
    <xf numFmtId="0" fontId="15" fillId="0" borderId="85" xfId="1" applyFont="1" applyBorder="1" applyAlignment="1">
      <alignment horizontal="left" vertical="top" wrapText="1"/>
    </xf>
    <xf numFmtId="0" fontId="15" fillId="0" borderId="86" xfId="1" applyFont="1" applyBorder="1" applyAlignment="1">
      <alignment horizontal="left" vertical="top" wrapText="1"/>
    </xf>
    <xf numFmtId="0" fontId="15" fillId="0" borderId="46" xfId="1" applyFont="1" applyBorder="1" applyAlignment="1">
      <alignment horizontal="left" vertical="top" wrapText="1"/>
    </xf>
    <xf numFmtId="0" fontId="14" fillId="2" borderId="4" xfId="1" applyFont="1" applyFill="1" applyBorder="1" applyAlignment="1">
      <alignment horizontal="center" vertical="center" wrapText="1"/>
    </xf>
    <xf numFmtId="0" fontId="14" fillId="0" borderId="4" xfId="1" applyFont="1" applyFill="1" applyBorder="1" applyAlignment="1" applyProtection="1">
      <alignment horizontal="left" vertical="center" shrinkToFit="1"/>
    </xf>
    <xf numFmtId="0" fontId="29" fillId="2" borderId="0" xfId="1" applyFont="1" applyFill="1" applyAlignment="1">
      <alignment horizontal="center" vertical="top" wrapText="1"/>
    </xf>
    <xf numFmtId="0" fontId="14" fillId="2" borderId="74" xfId="1" applyFont="1" applyFill="1" applyBorder="1" applyAlignment="1">
      <alignment horizontal="center" vertical="center"/>
    </xf>
    <xf numFmtId="0" fontId="14" fillId="2" borderId="75" xfId="1" applyFont="1" applyFill="1" applyBorder="1" applyAlignment="1">
      <alignment horizontal="center" vertical="center"/>
    </xf>
    <xf numFmtId="0" fontId="17" fillId="0" borderId="76" xfId="1" applyFont="1" applyFill="1" applyBorder="1" applyAlignment="1">
      <alignment horizontal="center" vertical="center"/>
    </xf>
    <xf numFmtId="0" fontId="17" fillId="0" borderId="69" xfId="1" applyFont="1" applyFill="1" applyBorder="1" applyAlignment="1">
      <alignment horizontal="left" vertical="center" wrapText="1"/>
    </xf>
    <xf numFmtId="0" fontId="13" fillId="0" borderId="68" xfId="0" applyFont="1" applyBorder="1" applyAlignment="1">
      <alignment horizontal="left" vertical="top" wrapText="1"/>
    </xf>
    <xf numFmtId="0" fontId="13" fillId="0" borderId="69" xfId="0" applyFont="1" applyBorder="1" applyAlignment="1">
      <alignment horizontal="left" vertical="top" wrapText="1"/>
    </xf>
    <xf numFmtId="0" fontId="13" fillId="0" borderId="70" xfId="0" applyFont="1" applyBorder="1" applyAlignment="1">
      <alignment horizontal="left" vertical="top" wrapText="1"/>
    </xf>
    <xf numFmtId="0" fontId="13" fillId="0" borderId="81" xfId="1" applyFont="1" applyBorder="1" applyAlignment="1">
      <alignment horizontal="center" vertical="center" wrapText="1"/>
    </xf>
    <xf numFmtId="0" fontId="13" fillId="0" borderId="82" xfId="1" applyFont="1" applyBorder="1" applyAlignment="1">
      <alignment horizontal="center" vertical="center" wrapText="1"/>
    </xf>
    <xf numFmtId="0" fontId="13" fillId="0" borderId="18" xfId="1" applyFont="1" applyBorder="1" applyAlignment="1">
      <alignment horizontal="center" vertical="center" wrapText="1"/>
    </xf>
    <xf numFmtId="38" fontId="13" fillId="0" borderId="45" xfId="2" applyFont="1" applyFill="1" applyBorder="1" applyAlignment="1" applyProtection="1">
      <alignment horizontal="right" vertical="center" indent="1"/>
    </xf>
    <xf numFmtId="38" fontId="13" fillId="0" borderId="18" xfId="2" applyFont="1" applyFill="1" applyBorder="1" applyAlignment="1" applyProtection="1">
      <alignment horizontal="right" vertical="center" indent="1"/>
    </xf>
    <xf numFmtId="3" fontId="11" fillId="0" borderId="45" xfId="1" applyNumberFormat="1" applyFont="1" applyFill="1" applyBorder="1" applyAlignment="1" applyProtection="1">
      <alignment horizontal="left" vertical="center" wrapText="1"/>
    </xf>
    <xf numFmtId="3" fontId="11" fillId="0" borderId="82" xfId="1" applyNumberFormat="1" applyFont="1" applyFill="1" applyBorder="1" applyAlignment="1" applyProtection="1">
      <alignment horizontal="left" vertical="center" wrapText="1"/>
    </xf>
    <xf numFmtId="3" fontId="11" fillId="0" borderId="83" xfId="1" applyNumberFormat="1" applyFont="1" applyFill="1" applyBorder="1" applyAlignment="1" applyProtection="1">
      <alignment horizontal="left" vertical="center" wrapText="1"/>
    </xf>
    <xf numFmtId="0" fontId="14" fillId="0" borderId="74" xfId="1" applyFont="1" applyFill="1" applyBorder="1" applyAlignment="1">
      <alignment horizontal="center" vertical="center"/>
    </xf>
    <xf numFmtId="0" fontId="14" fillId="0" borderId="75" xfId="1" applyFont="1" applyFill="1" applyBorder="1" applyAlignment="1">
      <alignment horizontal="center" vertical="center"/>
    </xf>
    <xf numFmtId="0" fontId="13" fillId="0" borderId="74" xfId="1" applyFont="1" applyFill="1" applyBorder="1" applyAlignment="1" applyProtection="1">
      <alignment horizontal="left" vertical="center" wrapText="1"/>
    </xf>
    <xf numFmtId="0" fontId="13" fillId="0" borderId="76" xfId="1" applyFont="1" applyFill="1" applyBorder="1" applyAlignment="1" applyProtection="1">
      <alignment horizontal="left" vertical="center" wrapText="1"/>
    </xf>
    <xf numFmtId="0" fontId="13" fillId="0" borderId="75" xfId="1" applyFont="1" applyFill="1" applyBorder="1" applyAlignment="1" applyProtection="1">
      <alignment horizontal="left" vertical="center" wrapText="1"/>
    </xf>
    <xf numFmtId="0" fontId="10" fillId="0" borderId="69" xfId="0" applyFont="1" applyBorder="1" applyAlignment="1">
      <alignment vertical="center" shrinkToFit="1"/>
    </xf>
    <xf numFmtId="176" fontId="13" fillId="0" borderId="9" xfId="1" applyNumberFormat="1" applyFont="1" applyFill="1" applyBorder="1" applyAlignment="1" applyProtection="1">
      <alignment horizontal="right" vertical="center" indent="1"/>
      <protection locked="0"/>
    </xf>
    <xf numFmtId="176" fontId="13" fillId="0" borderId="8" xfId="1" applyNumberFormat="1" applyFont="1" applyFill="1" applyBorder="1" applyAlignment="1" applyProtection="1">
      <alignment horizontal="right" vertical="center" indent="1"/>
      <protection locked="0"/>
    </xf>
    <xf numFmtId="0" fontId="11" fillId="0" borderId="16" xfId="1" applyFont="1" applyFill="1" applyBorder="1" applyAlignment="1" applyProtection="1">
      <alignment vertical="center" shrinkToFit="1"/>
      <protection locked="0"/>
    </xf>
    <xf numFmtId="0" fontId="11" fillId="0" borderId="84" xfId="1" applyFont="1" applyFill="1" applyBorder="1" applyAlignment="1" applyProtection="1">
      <alignment vertical="center" shrinkToFit="1"/>
      <protection locked="0"/>
    </xf>
    <xf numFmtId="0" fontId="11" fillId="0" borderId="33" xfId="1" applyFont="1" applyFill="1" applyBorder="1" applyAlignment="1" applyProtection="1">
      <alignment vertical="center" shrinkToFit="1"/>
      <protection locked="0"/>
    </xf>
    <xf numFmtId="0" fontId="11" fillId="0" borderId="18" xfId="1" applyFont="1" applyFill="1" applyBorder="1" applyAlignment="1" applyProtection="1">
      <alignment vertical="center" shrinkToFit="1"/>
      <protection locked="0"/>
    </xf>
    <xf numFmtId="176" fontId="13" fillId="3" borderId="45" xfId="1" applyNumberFormat="1" applyFont="1" applyFill="1" applyBorder="1" applyAlignment="1" applyProtection="1">
      <alignment horizontal="right" vertical="center" indent="1"/>
      <protection locked="0"/>
    </xf>
    <xf numFmtId="176" fontId="13" fillId="3" borderId="18" xfId="1" applyNumberFormat="1" applyFont="1" applyFill="1" applyBorder="1" applyAlignment="1" applyProtection="1">
      <alignment horizontal="right" vertical="center" indent="1"/>
      <protection locked="0"/>
    </xf>
    <xf numFmtId="0" fontId="13" fillId="0" borderId="30" xfId="1" applyFont="1" applyBorder="1" applyAlignment="1">
      <alignment horizontal="center" vertical="top" wrapText="1"/>
    </xf>
    <xf numFmtId="0" fontId="13" fillId="0" borderId="31" xfId="1" applyFont="1" applyBorder="1" applyAlignment="1">
      <alignment horizontal="center" vertical="top" wrapText="1"/>
    </xf>
    <xf numFmtId="0" fontId="13" fillId="0" borderId="32" xfId="1" applyFont="1" applyBorder="1" applyAlignment="1">
      <alignment horizontal="center" vertical="top" wrapText="1"/>
    </xf>
    <xf numFmtId="176" fontId="13" fillId="0" borderId="4" xfId="1" applyNumberFormat="1" applyFont="1" applyFill="1" applyBorder="1" applyAlignment="1">
      <alignment horizontal="right" vertical="center" indent="1" shrinkToFit="1"/>
    </xf>
    <xf numFmtId="176" fontId="13" fillId="0" borderId="57" xfId="1" applyNumberFormat="1" applyFont="1" applyFill="1" applyBorder="1" applyAlignment="1">
      <alignment horizontal="right" vertical="center" indent="1" shrinkToFit="1"/>
    </xf>
    <xf numFmtId="0" fontId="13" fillId="0" borderId="56" xfId="1" applyFont="1" applyBorder="1" applyAlignment="1">
      <alignment horizontal="center" vertical="center"/>
    </xf>
    <xf numFmtId="0" fontId="13" fillId="0" borderId="4" xfId="1" applyFont="1" applyBorder="1" applyAlignment="1">
      <alignment horizontal="center" vertical="center"/>
    </xf>
    <xf numFmtId="0" fontId="13" fillId="0" borderId="57" xfId="1" applyFont="1" applyBorder="1" applyAlignment="1">
      <alignment horizontal="center" vertical="center"/>
    </xf>
    <xf numFmtId="176" fontId="13" fillId="3" borderId="62" xfId="1" applyNumberFormat="1" applyFont="1" applyFill="1" applyBorder="1" applyAlignment="1" applyProtection="1">
      <alignment horizontal="right" vertical="center" indent="1"/>
      <protection locked="0"/>
    </xf>
    <xf numFmtId="176" fontId="13" fillId="3" borderId="63" xfId="1" applyNumberFormat="1" applyFont="1" applyFill="1" applyBorder="1" applyAlignment="1" applyProtection="1">
      <alignment horizontal="right" vertical="center" indent="1"/>
      <protection locked="0"/>
    </xf>
    <xf numFmtId="0" fontId="13" fillId="0" borderId="71"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47" xfId="1" applyFont="1" applyFill="1" applyBorder="1" applyAlignment="1">
      <alignment horizontal="center" vertical="center"/>
    </xf>
    <xf numFmtId="0" fontId="13" fillId="0" borderId="61" xfId="1" applyFont="1" applyFill="1" applyBorder="1" applyAlignment="1">
      <alignment horizontal="center" vertical="center"/>
    </xf>
    <xf numFmtId="0" fontId="13" fillId="0" borderId="62" xfId="1" applyFont="1" applyFill="1" applyBorder="1" applyAlignment="1">
      <alignment horizontal="center" vertical="center"/>
    </xf>
    <xf numFmtId="0" fontId="13" fillId="0" borderId="63" xfId="1" applyFont="1" applyFill="1" applyBorder="1" applyAlignment="1">
      <alignment horizontal="center" vertical="center"/>
    </xf>
    <xf numFmtId="176" fontId="13" fillId="0" borderId="0" xfId="1" applyNumberFormat="1" applyFont="1" applyFill="1" applyBorder="1" applyAlignment="1">
      <alignment horizontal="right" vertical="center" indent="1"/>
    </xf>
    <xf numFmtId="176" fontId="13" fillId="0" borderId="47" xfId="1" applyNumberFormat="1" applyFont="1" applyFill="1" applyBorder="1" applyAlignment="1">
      <alignment horizontal="right" vertical="center" indent="1"/>
    </xf>
    <xf numFmtId="0" fontId="13" fillId="0" borderId="43" xfId="1" applyFont="1" applyFill="1" applyBorder="1" applyAlignment="1">
      <alignment horizontal="left" vertical="center"/>
    </xf>
    <xf numFmtId="0" fontId="13" fillId="0" borderId="0" xfId="1" applyFont="1" applyFill="1" applyBorder="1" applyAlignment="1">
      <alignment horizontal="left" vertical="center"/>
    </xf>
    <xf numFmtId="0" fontId="13" fillId="0" borderId="44" xfId="1" applyFont="1" applyFill="1" applyBorder="1" applyAlignment="1">
      <alignment horizontal="left" vertical="center"/>
    </xf>
    <xf numFmtId="0" fontId="11" fillId="0" borderId="90" xfId="1" applyFont="1" applyFill="1" applyBorder="1" applyAlignment="1" applyProtection="1">
      <alignment vertical="center" shrinkToFit="1"/>
      <protection locked="0"/>
    </xf>
    <xf numFmtId="0" fontId="11" fillId="0" borderId="91" xfId="1" applyFont="1" applyFill="1" applyBorder="1" applyAlignment="1" applyProtection="1">
      <alignment vertical="center" shrinkToFit="1"/>
      <protection locked="0"/>
    </xf>
    <xf numFmtId="3" fontId="13" fillId="0" borderId="58" xfId="1" applyNumberFormat="1" applyFont="1" applyBorder="1" applyAlignment="1">
      <alignment horizontal="left" vertical="center" wrapText="1"/>
    </xf>
    <xf numFmtId="3" fontId="13" fillId="0" borderId="4" xfId="1" applyNumberFormat="1" applyFont="1" applyBorder="1" applyAlignment="1">
      <alignment horizontal="left" vertical="center" wrapText="1"/>
    </xf>
    <xf numFmtId="3" fontId="13" fillId="0" borderId="59" xfId="1" applyNumberFormat="1" applyFont="1" applyBorder="1" applyAlignment="1">
      <alignment horizontal="left" vertical="center" wrapText="1"/>
    </xf>
    <xf numFmtId="0" fontId="13" fillId="0" borderId="56"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7" xfId="1" applyFont="1" applyBorder="1" applyAlignment="1">
      <alignment horizontal="center" vertical="center" wrapText="1"/>
    </xf>
    <xf numFmtId="38" fontId="13" fillId="0" borderId="58" xfId="2" applyFont="1" applyBorder="1" applyAlignment="1">
      <alignment horizontal="right" vertical="center" indent="1"/>
    </xf>
    <xf numFmtId="38" fontId="13" fillId="0" borderId="57" xfId="2" applyFont="1" applyBorder="1" applyAlignment="1">
      <alignment horizontal="right" vertical="center" indent="1"/>
    </xf>
    <xf numFmtId="0" fontId="13" fillId="0" borderId="51" xfId="1" applyFont="1" applyBorder="1" applyAlignment="1">
      <alignment horizontal="left" vertical="center" wrapText="1"/>
    </xf>
    <xf numFmtId="0" fontId="13" fillId="0" borderId="41" xfId="1" applyFont="1" applyBorder="1" applyAlignment="1">
      <alignment horizontal="left" vertical="center" wrapText="1"/>
    </xf>
    <xf numFmtId="0" fontId="13" fillId="0" borderId="7" xfId="1" applyFont="1" applyBorder="1" applyAlignment="1">
      <alignment horizontal="center" vertical="center"/>
    </xf>
    <xf numFmtId="0" fontId="13" fillId="0" borderId="29" xfId="1" applyFont="1" applyBorder="1" applyAlignment="1">
      <alignment horizontal="center" vertical="center"/>
    </xf>
    <xf numFmtId="0" fontId="11" fillId="0" borderId="52" xfId="1" applyFont="1" applyFill="1" applyBorder="1" applyAlignment="1" applyProtection="1">
      <alignment horizontal="center" vertical="center" shrinkToFit="1"/>
      <protection locked="0"/>
    </xf>
    <xf numFmtId="0" fontId="11" fillId="0" borderId="3" xfId="1" applyFont="1" applyFill="1" applyBorder="1" applyAlignment="1" applyProtection="1">
      <alignment horizontal="center" vertical="center" shrinkToFit="1"/>
      <protection locked="0"/>
    </xf>
    <xf numFmtId="0" fontId="13" fillId="0" borderId="34" xfId="1" applyFont="1" applyBorder="1" applyAlignment="1">
      <alignment horizontal="center" vertical="center" wrapText="1"/>
    </xf>
    <xf numFmtId="176" fontId="13" fillId="3" borderId="40" xfId="1" applyNumberFormat="1" applyFont="1" applyFill="1" applyBorder="1" applyAlignment="1" applyProtection="1">
      <alignment horizontal="right" vertical="center" indent="1"/>
      <protection locked="0"/>
    </xf>
    <xf numFmtId="176" fontId="13" fillId="3" borderId="41" xfId="1" applyNumberFormat="1" applyFont="1" applyFill="1" applyBorder="1" applyAlignment="1" applyProtection="1">
      <alignment horizontal="right" vertical="center" indent="1"/>
      <protection locked="0"/>
    </xf>
    <xf numFmtId="0" fontId="13" fillId="3" borderId="39" xfId="1" applyFont="1" applyFill="1" applyBorder="1" applyAlignment="1" applyProtection="1">
      <alignment horizontal="center" vertical="center"/>
      <protection locked="0"/>
    </xf>
    <xf numFmtId="0" fontId="13" fillId="3" borderId="40" xfId="1" applyFont="1" applyFill="1" applyBorder="1" applyAlignment="1" applyProtection="1">
      <alignment horizontal="center" vertical="center"/>
      <protection locked="0"/>
    </xf>
    <xf numFmtId="0" fontId="13" fillId="3" borderId="88" xfId="1" applyFont="1" applyFill="1" applyBorder="1" applyAlignment="1" applyProtection="1">
      <alignment horizontal="center" vertical="center"/>
      <protection locked="0"/>
    </xf>
    <xf numFmtId="176" fontId="13" fillId="3" borderId="0" xfId="1" applyNumberFormat="1" applyFont="1" applyFill="1" applyBorder="1" applyAlignment="1" applyProtection="1">
      <alignment horizontal="right" vertical="center" indent="1"/>
      <protection locked="0"/>
    </xf>
    <xf numFmtId="176" fontId="13" fillId="3" borderId="47" xfId="1" applyNumberFormat="1" applyFont="1" applyFill="1" applyBorder="1" applyAlignment="1" applyProtection="1">
      <alignment horizontal="right" vertical="center" indent="1"/>
      <protection locked="0"/>
    </xf>
    <xf numFmtId="0" fontId="13" fillId="0" borderId="8" xfId="1" applyFont="1" applyBorder="1" applyAlignment="1">
      <alignment horizontal="center" vertical="center" wrapText="1"/>
    </xf>
    <xf numFmtId="0" fontId="13" fillId="0" borderId="7" xfId="1" applyFont="1" applyBorder="1" applyAlignment="1">
      <alignment horizontal="center" vertical="center" wrapText="1"/>
    </xf>
    <xf numFmtId="0" fontId="13" fillId="3" borderId="45" xfId="1" applyFont="1" applyFill="1" applyBorder="1" applyAlignment="1" applyProtection="1">
      <alignment horizontal="center" vertical="center"/>
      <protection locked="0"/>
    </xf>
    <xf numFmtId="0" fontId="13" fillId="3" borderId="82" xfId="1" applyFont="1" applyFill="1" applyBorder="1" applyAlignment="1" applyProtection="1">
      <alignment horizontal="center" vertical="center"/>
      <protection locked="0"/>
    </xf>
    <xf numFmtId="0" fontId="13" fillId="3" borderId="83" xfId="1" applyFont="1" applyFill="1" applyBorder="1" applyAlignment="1" applyProtection="1">
      <alignment horizontal="center" vertical="center"/>
      <protection locked="0"/>
    </xf>
    <xf numFmtId="0" fontId="13" fillId="3" borderId="98" xfId="1" applyFont="1" applyFill="1" applyBorder="1" applyAlignment="1" applyProtection="1">
      <alignment horizontal="center" vertical="center"/>
      <protection locked="0"/>
    </xf>
    <xf numFmtId="0" fontId="13" fillId="3" borderId="99" xfId="1" applyFont="1" applyFill="1" applyBorder="1" applyAlignment="1" applyProtection="1">
      <alignment horizontal="center" vertical="center"/>
      <protection locked="0"/>
    </xf>
    <xf numFmtId="0" fontId="13" fillId="3" borderId="100" xfId="1" applyFont="1" applyFill="1" applyBorder="1" applyAlignment="1" applyProtection="1">
      <alignment horizontal="center" vertical="center"/>
      <protection locked="0"/>
    </xf>
    <xf numFmtId="0" fontId="38" fillId="0" borderId="39" xfId="6" applyFont="1" applyBorder="1" applyAlignment="1">
      <alignment horizontal="center" vertical="center" wrapText="1"/>
    </xf>
    <xf numFmtId="0" fontId="38" fillId="0" borderId="41" xfId="6" applyFont="1" applyBorder="1" applyAlignment="1">
      <alignment horizontal="center" vertical="center" wrapText="1"/>
    </xf>
    <xf numFmtId="0" fontId="32" fillId="0" borderId="13" xfId="6" applyFont="1" applyBorder="1" applyAlignment="1">
      <alignment horizontal="left" vertical="center" wrapText="1"/>
    </xf>
    <xf numFmtId="0" fontId="32" fillId="0" borderId="11" xfId="6" applyFont="1" applyBorder="1" applyAlignment="1">
      <alignment horizontal="left" vertical="center" wrapText="1"/>
    </xf>
    <xf numFmtId="0" fontId="33" fillId="0" borderId="10" xfId="6" applyFont="1" applyBorder="1" applyAlignment="1">
      <alignment horizontal="center"/>
    </xf>
    <xf numFmtId="176" fontId="32" fillId="0" borderId="10" xfId="6" applyNumberFormat="1" applyFont="1" applyBorder="1" applyAlignment="1">
      <alignment horizontal="right"/>
    </xf>
    <xf numFmtId="0" fontId="33" fillId="0" borderId="13" xfId="6" applyFont="1" applyBorder="1" applyAlignment="1">
      <alignment horizontal="center"/>
    </xf>
    <xf numFmtId="0" fontId="33" fillId="0" borderId="39" xfId="6" applyFont="1" applyBorder="1" applyAlignment="1">
      <alignment horizontal="distributed" vertical="center"/>
    </xf>
    <xf numFmtId="0" fontId="33" fillId="0" borderId="41" xfId="6" applyFont="1" applyBorder="1" applyAlignment="1">
      <alignment horizontal="distributed" vertical="center"/>
    </xf>
    <xf numFmtId="0" fontId="33" fillId="0" borderId="39" xfId="6" applyFont="1" applyBorder="1" applyAlignment="1">
      <alignment horizontal="center" vertical="center"/>
    </xf>
    <xf numFmtId="0" fontId="33" fillId="0" borderId="41" xfId="6" applyFont="1" applyBorder="1" applyAlignment="1">
      <alignment horizontal="center" vertical="center"/>
    </xf>
    <xf numFmtId="0" fontId="30" fillId="0" borderId="0" xfId="6" applyFont="1" applyAlignment="1">
      <alignment horizontal="center" vertical="center"/>
    </xf>
    <xf numFmtId="0" fontId="31" fillId="0" borderId="10" xfId="6" applyFont="1" applyBorder="1" applyAlignment="1">
      <alignment horizontal="left" vertical="center" shrinkToFit="1"/>
    </xf>
    <xf numFmtId="0" fontId="31" fillId="0" borderId="92" xfId="6" applyFont="1" applyBorder="1" applyAlignment="1">
      <alignment horizontal="distributed" vertical="center"/>
    </xf>
    <xf numFmtId="0" fontId="32" fillId="0" borderId="92" xfId="6" applyFont="1" applyBorder="1" applyAlignment="1">
      <alignment horizontal="center" vertical="center"/>
    </xf>
    <xf numFmtId="0" fontId="31" fillId="0" borderId="40" xfId="6" applyFont="1" applyBorder="1" applyAlignment="1">
      <alignment vertical="center" shrinkToFit="1"/>
    </xf>
    <xf numFmtId="0" fontId="32" fillId="0" borderId="0" xfId="6" applyFont="1" applyAlignment="1">
      <alignment horizontal="center" vertical="center"/>
    </xf>
    <xf numFmtId="0" fontId="33" fillId="0" borderId="43" xfId="6" applyFont="1" applyBorder="1" applyAlignment="1">
      <alignment horizontal="distributed" vertical="center"/>
    </xf>
    <xf numFmtId="0" fontId="33" fillId="0" borderId="47" xfId="6" applyFont="1" applyBorder="1" applyAlignment="1">
      <alignment horizontal="distributed" vertical="center"/>
    </xf>
    <xf numFmtId="0" fontId="41" fillId="0" borderId="101" xfId="8" applyFont="1" applyBorder="1" applyAlignment="1">
      <alignment horizontal="center" vertical="center" wrapText="1"/>
    </xf>
    <xf numFmtId="0" fontId="41" fillId="0" borderId="7" xfId="8" applyFont="1" applyBorder="1" applyAlignment="1">
      <alignment horizontal="center" vertical="center" wrapText="1"/>
    </xf>
    <xf numFmtId="0" fontId="41" fillId="0" borderId="101" xfId="8" applyFont="1" applyBorder="1" applyAlignment="1">
      <alignment horizontal="center" vertical="center"/>
    </xf>
    <xf numFmtId="0" fontId="41" fillId="0" borderId="7" xfId="8" applyFont="1" applyBorder="1" applyAlignment="1">
      <alignment horizontal="center" vertical="center"/>
    </xf>
    <xf numFmtId="0" fontId="40" fillId="6" borderId="101" xfId="8" applyFont="1" applyFill="1" applyBorder="1" applyAlignment="1">
      <alignment horizontal="center" vertical="center" wrapText="1"/>
    </xf>
    <xf numFmtId="0" fontId="40" fillId="6" borderId="102" xfId="8" applyFont="1" applyFill="1" applyBorder="1" applyAlignment="1">
      <alignment horizontal="center" vertical="center" wrapText="1"/>
    </xf>
    <xf numFmtId="0" fontId="41" fillId="0" borderId="39" xfId="8" applyFont="1" applyBorder="1" applyAlignment="1">
      <alignment horizontal="center" vertical="center" wrapText="1"/>
    </xf>
    <xf numFmtId="0" fontId="41" fillId="0" borderId="40" xfId="8" applyFont="1" applyBorder="1" applyAlignment="1">
      <alignment horizontal="center" vertical="center" wrapText="1"/>
    </xf>
    <xf numFmtId="0" fontId="41" fillId="0" borderId="41" xfId="8" applyFont="1" applyBorder="1" applyAlignment="1">
      <alignment horizontal="center" vertical="center" wrapText="1"/>
    </xf>
    <xf numFmtId="0" fontId="40" fillId="0" borderId="101" xfId="8" applyFont="1" applyBorder="1" applyAlignment="1">
      <alignment horizontal="center" vertical="center" wrapText="1"/>
    </xf>
    <xf numFmtId="0" fontId="40" fillId="0" borderId="7" xfId="8" applyFont="1" applyBorder="1" applyAlignment="1">
      <alignment horizontal="center" vertical="center" wrapText="1"/>
    </xf>
    <xf numFmtId="0" fontId="40" fillId="0" borderId="43" xfId="8" applyFont="1" applyBorder="1" applyAlignment="1">
      <alignment horizontal="center" vertical="center" wrapText="1"/>
    </xf>
    <xf numFmtId="0" fontId="40" fillId="0" borderId="47" xfId="8" applyFont="1" applyBorder="1" applyAlignment="1">
      <alignment horizontal="center" vertical="center" wrapText="1"/>
    </xf>
    <xf numFmtId="0" fontId="41" fillId="0" borderId="9" xfId="8" applyFont="1" applyBorder="1" applyAlignment="1">
      <alignment horizontal="center" vertical="center" wrapText="1"/>
    </xf>
    <xf numFmtId="0" fontId="41" fillId="0" borderId="10" xfId="8" applyFont="1" applyBorder="1" applyAlignment="1">
      <alignment horizontal="center" vertical="center" wrapText="1"/>
    </xf>
    <xf numFmtId="0" fontId="41" fillId="0" borderId="8" xfId="8" applyFont="1" applyBorder="1" applyAlignment="1">
      <alignment horizontal="center" vertical="center" wrapText="1"/>
    </xf>
    <xf numFmtId="0" fontId="41" fillId="0" borderId="43" xfId="8" applyFont="1" applyBorder="1" applyAlignment="1">
      <alignment horizontal="center" vertical="center" wrapText="1"/>
    </xf>
    <xf numFmtId="0" fontId="41" fillId="0" borderId="0" xfId="8" applyFont="1" applyAlignment="1">
      <alignment horizontal="center" vertical="center" wrapText="1"/>
    </xf>
    <xf numFmtId="0" fontId="41" fillId="0" borderId="47" xfId="8" applyFont="1" applyBorder="1" applyAlignment="1">
      <alignment horizontal="center" vertical="center" wrapText="1"/>
    </xf>
    <xf numFmtId="0" fontId="41" fillId="0" borderId="92" xfId="8" applyFont="1" applyBorder="1" applyAlignment="1">
      <alignment horizontal="center" vertical="center" wrapText="1"/>
    </xf>
    <xf numFmtId="0" fontId="0" fillId="0" borderId="92" xfId="0" applyBorder="1" applyAlignment="1">
      <alignment horizontal="center" vertical="center"/>
    </xf>
    <xf numFmtId="0" fontId="0" fillId="0" borderId="92" xfId="0" applyBorder="1">
      <alignment vertical="center"/>
    </xf>
    <xf numFmtId="0" fontId="1" fillId="0" borderId="92" xfId="8" applyBorder="1">
      <alignment vertical="center"/>
    </xf>
    <xf numFmtId="0" fontId="0" fillId="0" borderId="0" xfId="0">
      <alignment vertical="center"/>
    </xf>
    <xf numFmtId="0" fontId="42" fillId="5" borderId="101" xfId="8" applyFont="1" applyFill="1" applyBorder="1" applyAlignment="1">
      <alignment horizontal="center" vertical="center"/>
    </xf>
    <xf numFmtId="0" fontId="42" fillId="5" borderId="7" xfId="8" applyFont="1" applyFill="1" applyBorder="1" applyAlignment="1">
      <alignment horizontal="center" vertical="center"/>
    </xf>
    <xf numFmtId="0" fontId="41" fillId="0" borderId="39" xfId="8" applyFont="1" applyBorder="1" applyAlignment="1">
      <alignment horizontal="center" vertical="center"/>
    </xf>
    <xf numFmtId="0" fontId="41" fillId="0" borderId="40" xfId="8" applyFont="1" applyBorder="1" applyAlignment="1">
      <alignment horizontal="center" vertical="center"/>
    </xf>
    <xf numFmtId="0" fontId="41" fillId="0" borderId="41" xfId="8" applyFont="1" applyBorder="1" applyAlignment="1">
      <alignment horizontal="center" vertical="center"/>
    </xf>
    <xf numFmtId="0" fontId="40" fillId="0" borderId="39" xfId="8" applyFont="1" applyBorder="1" applyAlignment="1">
      <alignment horizontal="center" vertical="center"/>
    </xf>
    <xf numFmtId="0" fontId="40" fillId="0" borderId="41" xfId="8" applyFont="1" applyBorder="1" applyAlignment="1">
      <alignment horizontal="center" vertical="center"/>
    </xf>
    <xf numFmtId="0" fontId="40" fillId="4" borderId="39" xfId="8" applyFont="1" applyFill="1" applyBorder="1" applyAlignment="1">
      <alignment horizontal="center" vertical="center"/>
    </xf>
    <xf numFmtId="0" fontId="40" fillId="4" borderId="41" xfId="8" applyFont="1" applyFill="1" applyBorder="1" applyAlignment="1">
      <alignment horizontal="center" vertical="center"/>
    </xf>
    <xf numFmtId="0" fontId="40" fillId="4" borderId="39" xfId="8" applyFont="1" applyFill="1" applyBorder="1" applyAlignment="1">
      <alignment horizontal="center" vertical="center" wrapText="1"/>
    </xf>
    <xf numFmtId="0" fontId="40" fillId="4" borderId="41" xfId="8" applyFont="1" applyFill="1" applyBorder="1" applyAlignment="1">
      <alignment horizontal="center" vertical="center" wrapText="1"/>
    </xf>
    <xf numFmtId="0" fontId="40" fillId="0" borderId="40" xfId="8" applyFont="1" applyBorder="1" applyAlignment="1">
      <alignment horizontal="center" vertical="center"/>
    </xf>
    <xf numFmtId="0" fontId="40" fillId="0" borderId="101" xfId="8" applyFont="1" applyBorder="1" applyAlignment="1">
      <alignment horizontal="center" vertical="center"/>
    </xf>
    <xf numFmtId="0" fontId="40" fillId="0" borderId="7" xfId="8" applyFont="1" applyBorder="1" applyAlignment="1">
      <alignment horizontal="center" vertical="center"/>
    </xf>
  </cellXfs>
  <cellStyles count="15">
    <cellStyle name="パーセント 2" xfId="14" xr:uid="{26255C99-D8F0-48F2-941C-20F3958C70A3}"/>
    <cellStyle name="ハイパーリンク" xfId="9" builtinId="8"/>
    <cellStyle name="桁区切り" xfId="2" builtinId="6"/>
    <cellStyle name="桁区切り 2" xfId="5" xr:uid="{B0E1D5F0-6ED9-4F5C-92AE-D52A482A7829}"/>
    <cellStyle name="桁区切り 2 2" xfId="12" xr:uid="{AF71F276-5D30-4A1A-8AD9-C15DF52CDCC0}"/>
    <cellStyle name="桁区切り 3" xfId="13" xr:uid="{5961F026-041B-469D-AD9D-BDB395666B66}"/>
    <cellStyle name="標準" xfId="0" builtinId="0"/>
    <cellStyle name="標準 2" xfId="1" xr:uid="{00000000-0005-0000-0000-000001000000}"/>
    <cellStyle name="標準 2 2" xfId="6" xr:uid="{A53B86F3-B018-47E8-90E4-1CDDD75B59E1}"/>
    <cellStyle name="標準 3" xfId="4" xr:uid="{FEE51B3F-7C91-4EC9-843B-E9CE51C7487E}"/>
    <cellStyle name="標準 3 2" xfId="11" xr:uid="{A09AEA9E-F0D7-4B09-9D21-1E127F34A24D}"/>
    <cellStyle name="標準 4" xfId="3" xr:uid="{440FAB52-0095-4BE3-BD2E-6D6FFD43423F}"/>
    <cellStyle name="標準 4 2" xfId="10" xr:uid="{6D2078D5-439F-4C45-9698-A7A8EACED918}"/>
    <cellStyle name="標準 5" xfId="7" xr:uid="{33458773-3E1E-4D0C-AD69-A460A9C5923D}"/>
    <cellStyle name="標準 5 2" xfId="8" xr:uid="{BD970876-254D-4042-9BFC-78350DCED89B}"/>
  </cellStyles>
  <dxfs count="2">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533400</xdr:colOff>
      <xdr:row>28</xdr:row>
      <xdr:rowOff>228600</xdr:rowOff>
    </xdr:from>
    <xdr:to>
      <xdr:col>14</xdr:col>
      <xdr:colOff>2138737</xdr:colOff>
      <xdr:row>34</xdr:row>
      <xdr:rowOff>64425</xdr:rowOff>
    </xdr:to>
    <xdr:sp macro="" textlink="">
      <xdr:nvSpPr>
        <xdr:cNvPr id="2" name="テキスト ボックス 1">
          <a:extLst>
            <a:ext uri="{FF2B5EF4-FFF2-40B4-BE49-F238E27FC236}">
              <a16:creationId xmlns:a16="http://schemas.microsoft.com/office/drawing/2014/main" id="{4E0EF050-C2F6-4480-94CA-0A77D80A3D05}"/>
            </a:ext>
          </a:extLst>
        </xdr:cNvPr>
        <xdr:cNvSpPr txBox="1"/>
      </xdr:nvSpPr>
      <xdr:spPr>
        <a:xfrm>
          <a:off x="8562975" y="7105650"/>
          <a:ext cx="1605337" cy="1169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en-US" altLang="ja-JP" sz="1100">
            <a:solidFill>
              <a:srgbClr val="FF0000"/>
            </a:solidFill>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B009-6444-4CEA-BA3A-DB414A39356A}">
  <sheetPr>
    <tabColor theme="9"/>
  </sheetPr>
  <dimension ref="A1:L43"/>
  <sheetViews>
    <sheetView showGridLines="0" tabSelected="1" workbookViewId="0">
      <selection activeCell="G2" sqref="G2"/>
    </sheetView>
  </sheetViews>
  <sheetFormatPr defaultRowHeight="16.5" x14ac:dyDescent="0.35"/>
  <cols>
    <col min="1" max="1" width="2.140625" customWidth="1"/>
    <col min="2" max="2" width="3" customWidth="1"/>
    <col min="3" max="3" width="2.140625" customWidth="1"/>
    <col min="4" max="4" width="13.85546875" customWidth="1"/>
    <col min="5" max="5" width="46.85546875" customWidth="1"/>
    <col min="6" max="6" width="4.42578125" customWidth="1"/>
    <col min="7" max="12" width="3.140625" customWidth="1"/>
  </cols>
  <sheetData>
    <row r="1" spans="1:12" x14ac:dyDescent="0.35">
      <c r="A1" t="str">
        <f>IF(B6=list!E3,"様式第１の１",IF(B6=list!E4,"様式第１の２",IF(B6=list!E5,"様式第１の３","")))</f>
        <v>様式第１の１</v>
      </c>
    </row>
    <row r="2" spans="1:12" x14ac:dyDescent="0.35">
      <c r="F2" s="61" t="s">
        <v>106</v>
      </c>
      <c r="G2" s="80"/>
      <c r="H2" s="61" t="s">
        <v>107</v>
      </c>
      <c r="I2" s="80"/>
      <c r="J2" s="61" t="s">
        <v>109</v>
      </c>
      <c r="K2" s="80"/>
      <c r="L2" s="61" t="s">
        <v>108</v>
      </c>
    </row>
    <row r="3" spans="1:12" x14ac:dyDescent="0.35">
      <c r="B3" t="s">
        <v>85</v>
      </c>
    </row>
    <row r="4" spans="1:12" x14ac:dyDescent="0.35">
      <c r="B4" t="s">
        <v>86</v>
      </c>
    </row>
    <row r="6" spans="1:12" ht="16.5" customHeight="1" x14ac:dyDescent="0.35">
      <c r="B6" s="237" t="s">
        <v>87</v>
      </c>
      <c r="C6" s="237"/>
      <c r="D6" s="237"/>
      <c r="E6" s="237"/>
      <c r="F6" s="237"/>
      <c r="G6" s="237"/>
      <c r="H6" s="237"/>
      <c r="I6" s="237"/>
      <c r="J6" s="237"/>
      <c r="K6" s="237"/>
      <c r="L6" s="66"/>
    </row>
    <row r="7" spans="1:12" x14ac:dyDescent="0.35">
      <c r="B7" s="237"/>
      <c r="C7" s="237"/>
      <c r="D7" s="237"/>
      <c r="E7" s="237"/>
      <c r="F7" s="237"/>
      <c r="G7" s="237"/>
      <c r="H7" s="237"/>
      <c r="I7" s="237"/>
      <c r="J7" s="237"/>
      <c r="K7" s="237"/>
      <c r="L7" s="66"/>
    </row>
    <row r="9" spans="1:12" x14ac:dyDescent="0.35">
      <c r="B9" t="s">
        <v>88</v>
      </c>
    </row>
    <row r="10" spans="1:12" x14ac:dyDescent="0.35">
      <c r="C10" t="str">
        <f>IF(A$1=list!F$1,list!F3,IF(A$1=list!H$1,list!H3,IF(A$1=list!J$1,list!J3,"")))</f>
        <v>１． 国立・国定公園での滞在型ツアー推進事業実施計画書（別紙１の１）</v>
      </c>
    </row>
    <row r="11" spans="1:12" x14ac:dyDescent="0.35">
      <c r="C11" t="str">
        <f>IF(A$1=list!F$1,list!F4,IF(A$1=list!H$1,list!H4,IF(A$1=list!J$1,list!J4,"")))</f>
        <v>２． 国立・国定公園での滞在型ツアー推進事業経費内訳（別紙２の１）</v>
      </c>
    </row>
    <row r="12" spans="1:12" x14ac:dyDescent="0.35">
      <c r="C12" t="str">
        <f>IF(A$1=list!F$1,list!F5,IF(A$1=list!H$1,list!H5,IF(A$1=list!J$1,list!J5,"")))</f>
        <v>３． 補助事業に係る消費税仕入税額控除の取扱いチェックリスト（別紙４）</v>
      </c>
    </row>
    <row r="13" spans="1:12" x14ac:dyDescent="0.35">
      <c r="C13" t="str">
        <f>IF(A$1=list!F$1,list!F6,IF(A$1=list!H$1,list!H6,IF(A$1=list!J$1,list!J6,"")))</f>
        <v>４． その他参考資料</v>
      </c>
    </row>
    <row r="14" spans="1:12" hidden="1" x14ac:dyDescent="0.35">
      <c r="C14" t="str">
        <f>IF(A$1=list!F$1,"",IF(A$1=list!H$1,"",IF(A$1=list!J$1,list!J7,"")))</f>
        <v/>
      </c>
    </row>
    <row r="15" spans="1:12" ht="6.6" customHeight="1" thickBot="1" x14ac:dyDescent="0.4"/>
    <row r="16" spans="1:12" ht="12" customHeight="1" x14ac:dyDescent="0.35">
      <c r="B16" s="260" t="s">
        <v>93</v>
      </c>
      <c r="C16" s="261"/>
      <c r="D16" s="262"/>
      <c r="E16" s="258" t="s">
        <v>128</v>
      </c>
      <c r="F16" s="258"/>
      <c r="G16" s="258"/>
      <c r="H16" s="258"/>
      <c r="I16" s="258"/>
      <c r="J16" s="258"/>
      <c r="K16" s="258"/>
      <c r="L16" s="259"/>
    </row>
    <row r="17" spans="2:12" ht="21.95" customHeight="1" thickBot="1" x14ac:dyDescent="0.4">
      <c r="B17" s="238"/>
      <c r="C17" s="239"/>
      <c r="D17" s="240"/>
      <c r="E17" s="243"/>
      <c r="F17" s="243"/>
      <c r="G17" s="243"/>
      <c r="H17" s="243"/>
      <c r="I17" s="243"/>
      <c r="J17" s="243"/>
      <c r="K17" s="243"/>
      <c r="L17" s="244"/>
    </row>
    <row r="18" spans="2:12" ht="12" customHeight="1" x14ac:dyDescent="0.35">
      <c r="B18" s="260" t="s">
        <v>129</v>
      </c>
      <c r="C18" s="261"/>
      <c r="D18" s="262"/>
      <c r="E18" s="263" t="s">
        <v>439</v>
      </c>
      <c r="F18" s="264"/>
      <c r="G18" s="264"/>
      <c r="H18" s="264"/>
      <c r="I18" s="264"/>
      <c r="J18" s="264"/>
      <c r="K18" s="264"/>
      <c r="L18" s="265"/>
    </row>
    <row r="19" spans="2:12" ht="21.95" customHeight="1" thickBot="1" x14ac:dyDescent="0.4">
      <c r="B19" s="238"/>
      <c r="C19" s="239"/>
      <c r="D19" s="240"/>
      <c r="E19" s="266" t="str">
        <f>別紙２の１!H22</f>
        <v/>
      </c>
      <c r="F19" s="266"/>
      <c r="G19" s="266"/>
      <c r="H19" s="266"/>
      <c r="I19" s="266"/>
      <c r="J19" s="266"/>
      <c r="K19" s="266"/>
      <c r="L19" s="267"/>
    </row>
    <row r="20" spans="2:12" ht="35.1" customHeight="1" thickBot="1" x14ac:dyDescent="0.4">
      <c r="B20" s="238" t="s">
        <v>123</v>
      </c>
      <c r="C20" s="239"/>
      <c r="D20" s="240" t="s">
        <v>95</v>
      </c>
      <c r="E20" s="268" t="s">
        <v>124</v>
      </c>
      <c r="F20" s="268"/>
      <c r="G20" s="268"/>
      <c r="H20" s="268"/>
      <c r="I20" s="268"/>
      <c r="J20" s="268"/>
      <c r="K20" s="268"/>
      <c r="L20" s="269"/>
    </row>
    <row r="22" spans="2:12" x14ac:dyDescent="0.35">
      <c r="B22" s="257" t="s">
        <v>96</v>
      </c>
      <c r="C22" s="257"/>
      <c r="D22" s="257"/>
      <c r="E22" s="257"/>
      <c r="F22" s="257"/>
      <c r="G22" s="257"/>
      <c r="H22" s="257"/>
      <c r="I22" s="257"/>
      <c r="J22" s="257"/>
      <c r="K22" s="257"/>
      <c r="L22" s="257"/>
    </row>
    <row r="23" spans="2:12" ht="20.100000000000001" customHeight="1" x14ac:dyDescent="0.35">
      <c r="B23" s="241" t="s">
        <v>97</v>
      </c>
      <c r="C23" s="241"/>
      <c r="D23" s="241" t="s">
        <v>97</v>
      </c>
      <c r="E23" s="242"/>
      <c r="F23" s="242"/>
      <c r="G23" s="242"/>
      <c r="H23" s="242"/>
      <c r="I23" s="242"/>
      <c r="J23" s="242"/>
      <c r="K23" s="242"/>
      <c r="L23" s="242"/>
    </row>
    <row r="24" spans="2:12" ht="20.100000000000001" customHeight="1" x14ac:dyDescent="0.35">
      <c r="B24" s="241" t="s">
        <v>98</v>
      </c>
      <c r="C24" s="241"/>
      <c r="D24" s="241" t="s">
        <v>98</v>
      </c>
      <c r="E24" s="242"/>
      <c r="F24" s="242"/>
      <c r="G24" s="242"/>
      <c r="H24" s="242"/>
      <c r="I24" s="242"/>
      <c r="J24" s="242"/>
      <c r="K24" s="242"/>
      <c r="L24" s="242"/>
    </row>
    <row r="25" spans="2:12" ht="20.100000000000001" customHeight="1" x14ac:dyDescent="0.35">
      <c r="B25" s="241" t="s">
        <v>97</v>
      </c>
      <c r="C25" s="241"/>
      <c r="D25" s="241" t="s">
        <v>97</v>
      </c>
      <c r="E25" s="242"/>
      <c r="F25" s="242"/>
      <c r="G25" s="242"/>
      <c r="H25" s="242"/>
      <c r="I25" s="242"/>
      <c r="J25" s="242"/>
      <c r="K25" s="242"/>
      <c r="L25" s="242"/>
    </row>
    <row r="26" spans="2:12" ht="20.100000000000001" customHeight="1" x14ac:dyDescent="0.35">
      <c r="B26" s="241" t="s">
        <v>99</v>
      </c>
      <c r="C26" s="241"/>
      <c r="D26" s="241" t="s">
        <v>99</v>
      </c>
      <c r="E26" s="242"/>
      <c r="F26" s="242"/>
      <c r="G26" s="242"/>
      <c r="H26" s="242"/>
      <c r="I26" s="242"/>
      <c r="J26" s="242"/>
      <c r="K26" s="242"/>
      <c r="L26" s="242"/>
    </row>
    <row r="27" spans="2:12" ht="20.100000000000001" customHeight="1" x14ac:dyDescent="0.35">
      <c r="B27" s="241" t="s">
        <v>97</v>
      </c>
      <c r="C27" s="241"/>
      <c r="D27" s="241" t="s">
        <v>97</v>
      </c>
      <c r="E27" s="242"/>
      <c r="F27" s="242"/>
      <c r="G27" s="242"/>
      <c r="H27" s="242"/>
      <c r="I27" s="242"/>
      <c r="J27" s="242"/>
      <c r="K27" s="242"/>
      <c r="L27" s="242"/>
    </row>
    <row r="28" spans="2:12" ht="11.1" customHeight="1" x14ac:dyDescent="0.35">
      <c r="B28" s="249" t="s">
        <v>100</v>
      </c>
      <c r="C28" s="250"/>
      <c r="D28" s="251" t="s">
        <v>100</v>
      </c>
      <c r="E28" s="246" t="s">
        <v>130</v>
      </c>
      <c r="F28" s="247"/>
      <c r="G28" s="247"/>
      <c r="H28" s="247"/>
      <c r="I28" s="247"/>
      <c r="J28" s="247"/>
      <c r="K28" s="247"/>
      <c r="L28" s="248"/>
    </row>
    <row r="29" spans="2:12" x14ac:dyDescent="0.35">
      <c r="B29" s="252"/>
      <c r="C29" s="253"/>
      <c r="D29" s="254"/>
      <c r="E29" s="245"/>
      <c r="F29" s="245"/>
      <c r="G29" s="245"/>
      <c r="H29" s="245"/>
      <c r="I29" s="245"/>
      <c r="J29" s="245"/>
      <c r="K29" s="245"/>
      <c r="L29" s="245"/>
    </row>
    <row r="30" spans="2:12" ht="20.100000000000001" customHeight="1" x14ac:dyDescent="0.35">
      <c r="B30" s="241" t="s">
        <v>101</v>
      </c>
      <c r="C30" s="241"/>
      <c r="D30" s="241"/>
      <c r="E30" s="242"/>
      <c r="F30" s="242"/>
      <c r="G30" s="242"/>
      <c r="H30" s="242"/>
      <c r="I30" s="242"/>
      <c r="J30" s="242"/>
      <c r="K30" s="242"/>
      <c r="L30" s="242"/>
    </row>
    <row r="31" spans="2:12" ht="20.100000000000001" customHeight="1" x14ac:dyDescent="0.35">
      <c r="B31" s="241" t="s">
        <v>102</v>
      </c>
      <c r="C31" s="241"/>
      <c r="D31" s="241"/>
      <c r="E31" s="242"/>
      <c r="F31" s="242"/>
      <c r="G31" s="242"/>
      <c r="H31" s="242"/>
      <c r="I31" s="242"/>
      <c r="J31" s="242"/>
      <c r="K31" s="242"/>
      <c r="L31" s="242"/>
    </row>
    <row r="32" spans="2:12" ht="20.100000000000001" customHeight="1" x14ac:dyDescent="0.35">
      <c r="B32" s="241" t="s">
        <v>103</v>
      </c>
      <c r="C32" s="241"/>
      <c r="D32" s="241"/>
      <c r="E32" s="242"/>
      <c r="F32" s="242"/>
      <c r="G32" s="242"/>
      <c r="H32" s="242"/>
      <c r="I32" s="242"/>
      <c r="J32" s="242"/>
      <c r="K32" s="242"/>
      <c r="L32" s="242"/>
    </row>
    <row r="33" spans="2:12" ht="20.100000000000001" customHeight="1" x14ac:dyDescent="0.35">
      <c r="B33" s="241" t="s">
        <v>104</v>
      </c>
      <c r="C33" s="241"/>
      <c r="D33" s="241"/>
      <c r="E33" s="255"/>
      <c r="F33" s="242"/>
      <c r="G33" s="242"/>
      <c r="H33" s="242"/>
      <c r="I33" s="242"/>
      <c r="J33" s="242"/>
      <c r="K33" s="242"/>
      <c r="L33" s="242"/>
    </row>
    <row r="34" spans="2:12" ht="20.100000000000001" customHeight="1" x14ac:dyDescent="0.35">
      <c r="B34" s="241" t="s">
        <v>376</v>
      </c>
      <c r="C34" s="241"/>
      <c r="D34" s="241"/>
      <c r="E34" s="242"/>
      <c r="F34" s="242"/>
      <c r="G34" s="242"/>
      <c r="H34" s="242"/>
      <c r="I34" s="242"/>
      <c r="J34" s="242"/>
      <c r="K34" s="242"/>
      <c r="L34" s="242"/>
    </row>
    <row r="35" spans="2:12" ht="20.100000000000001" customHeight="1" x14ac:dyDescent="0.35">
      <c r="B35" s="241" t="s">
        <v>105</v>
      </c>
      <c r="C35" s="241"/>
      <c r="D35" s="241"/>
      <c r="E35" s="242"/>
      <c r="F35" s="242"/>
      <c r="G35" s="242"/>
      <c r="H35" s="242"/>
      <c r="I35" s="242"/>
      <c r="J35" s="242"/>
      <c r="K35" s="242"/>
      <c r="L35" s="242"/>
    </row>
    <row r="37" spans="2:12" ht="26.45" customHeight="1" x14ac:dyDescent="0.35">
      <c r="B37" s="62" t="s">
        <v>118</v>
      </c>
      <c r="C37" s="256" t="s">
        <v>377</v>
      </c>
      <c r="D37" s="256"/>
      <c r="E37" s="256"/>
      <c r="F37" s="256"/>
      <c r="G37" s="256"/>
      <c r="H37" s="256"/>
      <c r="I37" s="256"/>
      <c r="J37" s="256"/>
      <c r="K37" s="256"/>
      <c r="L37" s="63"/>
    </row>
    <row r="38" spans="2:12" ht="12.6" customHeight="1" x14ac:dyDescent="0.35">
      <c r="B38" s="64"/>
      <c r="C38" s="62" t="s">
        <v>112</v>
      </c>
      <c r="D38" s="62"/>
      <c r="E38" s="64"/>
      <c r="F38" s="64"/>
      <c r="G38" s="64"/>
      <c r="H38" s="64"/>
      <c r="I38" s="64"/>
      <c r="J38" s="64"/>
      <c r="K38" s="64"/>
    </row>
    <row r="39" spans="2:12" ht="12.6" customHeight="1" x14ac:dyDescent="0.35">
      <c r="B39" s="64"/>
      <c r="C39" s="62" t="s">
        <v>113</v>
      </c>
      <c r="D39" s="62"/>
      <c r="E39" s="64"/>
      <c r="F39" s="64"/>
      <c r="G39" s="64"/>
      <c r="H39" s="64"/>
      <c r="I39" s="64"/>
      <c r="J39" s="64"/>
      <c r="K39" s="64"/>
    </row>
    <row r="40" spans="2:12" ht="39.6" customHeight="1" x14ac:dyDescent="0.35">
      <c r="B40" s="64"/>
      <c r="C40" s="62" t="s">
        <v>76</v>
      </c>
      <c r="D40" s="256" t="s">
        <v>116</v>
      </c>
      <c r="E40" s="256"/>
      <c r="F40" s="256"/>
      <c r="G40" s="256"/>
      <c r="H40" s="256"/>
      <c r="I40" s="256"/>
      <c r="J40" s="256"/>
      <c r="K40" s="256"/>
    </row>
    <row r="41" spans="2:12" ht="12.6" customHeight="1" x14ac:dyDescent="0.35">
      <c r="B41" s="64"/>
      <c r="C41" s="62"/>
      <c r="D41" s="62" t="s">
        <v>114</v>
      </c>
      <c r="E41" s="64"/>
      <c r="F41" s="64"/>
      <c r="G41" s="64"/>
      <c r="H41" s="64"/>
      <c r="I41" s="64"/>
      <c r="J41" s="64"/>
      <c r="K41" s="64"/>
    </row>
    <row r="42" spans="2:12" ht="12.6" customHeight="1" x14ac:dyDescent="0.35">
      <c r="B42" s="64"/>
      <c r="C42" s="62" t="s">
        <v>115</v>
      </c>
      <c r="D42" s="62"/>
      <c r="E42" s="64"/>
      <c r="F42" s="64"/>
      <c r="G42" s="64"/>
      <c r="H42" s="64"/>
      <c r="I42" s="64"/>
      <c r="J42" s="64"/>
      <c r="K42" s="64"/>
    </row>
    <row r="43" spans="2:12" ht="12.6" customHeight="1" x14ac:dyDescent="0.35">
      <c r="B43" s="64"/>
      <c r="C43" s="65" t="s">
        <v>76</v>
      </c>
      <c r="D43" s="65" t="s">
        <v>117</v>
      </c>
      <c r="E43" s="64"/>
      <c r="F43" s="64"/>
      <c r="G43" s="64"/>
      <c r="H43" s="64"/>
      <c r="I43" s="64"/>
      <c r="J43" s="64"/>
      <c r="K43" s="64"/>
    </row>
  </sheetData>
  <sheetProtection algorithmName="SHA-512" hashValue="njLVDB8r1qwgbpAkU1O8tUAA+Pxf0g9V1ltsjs7gfcqi9+C/nwnFy81iSK8WdwTv4PYMvgv5ZEMrwjpFbfRSJg==" saltValue="jO8isfOa4+1/zxdUMwAAow==" spinCount="100000" sheet="1" selectLockedCells="1"/>
  <mergeCells count="37">
    <mergeCell ref="C37:K37"/>
    <mergeCell ref="D40:K40"/>
    <mergeCell ref="B22:L22"/>
    <mergeCell ref="E16:L16"/>
    <mergeCell ref="B16:D17"/>
    <mergeCell ref="B18:D19"/>
    <mergeCell ref="E18:L18"/>
    <mergeCell ref="E19:L19"/>
    <mergeCell ref="E20:L20"/>
    <mergeCell ref="E23:L23"/>
    <mergeCell ref="E24:L24"/>
    <mergeCell ref="E25:L25"/>
    <mergeCell ref="E34:L34"/>
    <mergeCell ref="E35:L35"/>
    <mergeCell ref="B35:D35"/>
    <mergeCell ref="E32:L32"/>
    <mergeCell ref="B34:D34"/>
    <mergeCell ref="B33:D33"/>
    <mergeCell ref="B32:D32"/>
    <mergeCell ref="B31:D31"/>
    <mergeCell ref="E33:L33"/>
    <mergeCell ref="B6:K7"/>
    <mergeCell ref="B20:D20"/>
    <mergeCell ref="B23:D23"/>
    <mergeCell ref="B24:D24"/>
    <mergeCell ref="E31:L31"/>
    <mergeCell ref="E17:L17"/>
    <mergeCell ref="B25:D25"/>
    <mergeCell ref="B26:D26"/>
    <mergeCell ref="B27:D27"/>
    <mergeCell ref="B30:D30"/>
    <mergeCell ref="E26:L26"/>
    <mergeCell ref="E27:L27"/>
    <mergeCell ref="E29:L29"/>
    <mergeCell ref="E30:L30"/>
    <mergeCell ref="E28:L28"/>
    <mergeCell ref="B28:D29"/>
  </mergeCells>
  <phoneticPr fontId="8"/>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C29F637-9685-4D56-9841-0FC7E005CBF5}">
          <x14:formula1>
            <xm:f>list!$E$2:$E$4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DC73-3C32-4A4C-892F-042C1160D9CD}">
  <sheetPr>
    <tabColor theme="9"/>
  </sheetPr>
  <dimension ref="A1:M102"/>
  <sheetViews>
    <sheetView showGridLines="0" workbookViewId="0">
      <selection activeCell="E8" sqref="E8"/>
    </sheetView>
  </sheetViews>
  <sheetFormatPr defaultRowHeight="16.5" x14ac:dyDescent="0.35"/>
  <cols>
    <col min="1" max="3" width="2.140625" customWidth="1"/>
    <col min="4" max="4" width="13.85546875" customWidth="1"/>
    <col min="5" max="6" width="23.85546875" customWidth="1"/>
    <col min="7" max="7" width="4.85546875" customWidth="1"/>
    <col min="8" max="13" width="3.140625" customWidth="1"/>
  </cols>
  <sheetData>
    <row r="1" spans="1:13" x14ac:dyDescent="0.35">
      <c r="A1" t="str">
        <f>IF(様式第１の１!A$1=list!F$1,"別紙１の１",IF(様式第１の１!A$1=list!H$1,"別紙１の２",IF(様式第１の１!A$1=list!J$1,"別紙１の３","")))</f>
        <v>別紙１の１</v>
      </c>
    </row>
    <row r="2" spans="1:13" x14ac:dyDescent="0.35">
      <c r="D2" s="270" t="s">
        <v>126</v>
      </c>
      <c r="E2" s="270"/>
      <c r="F2" s="270"/>
      <c r="G2" s="270"/>
      <c r="H2" s="270"/>
      <c r="I2" s="270"/>
      <c r="J2" s="270"/>
      <c r="K2" s="61"/>
      <c r="L2" s="61"/>
      <c r="M2" s="61"/>
    </row>
    <row r="3" spans="1:13" ht="24" x14ac:dyDescent="0.35">
      <c r="D3" s="285" t="s">
        <v>372</v>
      </c>
      <c r="E3" s="285"/>
      <c r="F3" s="285"/>
      <c r="G3" s="285"/>
      <c r="H3" s="285"/>
      <c r="I3" s="285"/>
      <c r="J3" s="285"/>
    </row>
    <row r="4" spans="1:13" ht="17.25" thickBot="1" x14ac:dyDescent="0.4"/>
    <row r="5" spans="1:13" ht="35.1" customHeight="1" thickBot="1" x14ac:dyDescent="0.4">
      <c r="B5" s="274" t="s">
        <v>131</v>
      </c>
      <c r="C5" s="275"/>
      <c r="D5" s="275"/>
      <c r="E5" s="276" t="str">
        <f>IF(様式第１の１!E24="","",様式第１の１!E24)</f>
        <v/>
      </c>
      <c r="F5" s="276"/>
      <c r="G5" s="276"/>
      <c r="H5" s="276"/>
      <c r="I5" s="276"/>
      <c r="J5" s="276"/>
      <c r="K5" s="276"/>
      <c r="L5" s="276"/>
      <c r="M5" s="277"/>
    </row>
    <row r="6" spans="1:13" ht="30.6" customHeight="1" thickBot="1" x14ac:dyDescent="0.4">
      <c r="B6" s="271" t="s">
        <v>132</v>
      </c>
      <c r="C6" s="272"/>
      <c r="D6" s="273"/>
      <c r="E6" s="303" t="str">
        <f>IF(様式第１の１!E17="","",様式第１の１!E17)</f>
        <v/>
      </c>
      <c r="F6" s="303"/>
      <c r="G6" s="303"/>
      <c r="H6" s="303"/>
      <c r="I6" s="303"/>
      <c r="J6" s="303"/>
      <c r="K6" s="303"/>
      <c r="L6" s="303"/>
      <c r="M6" s="304"/>
    </row>
    <row r="7" spans="1:13" ht="9.9499999999999993" customHeight="1" x14ac:dyDescent="0.35">
      <c r="B7" s="312" t="s">
        <v>134</v>
      </c>
      <c r="C7" s="313"/>
      <c r="D7" s="314"/>
      <c r="E7" s="85" t="s">
        <v>368</v>
      </c>
      <c r="F7" s="86" t="s">
        <v>369</v>
      </c>
      <c r="G7" s="310" t="s">
        <v>370</v>
      </c>
      <c r="H7" s="310"/>
      <c r="I7" s="310"/>
      <c r="J7" s="310"/>
      <c r="K7" s="310"/>
      <c r="L7" s="310"/>
      <c r="M7" s="311"/>
    </row>
    <row r="8" spans="1:13" ht="17.45" customHeight="1" x14ac:dyDescent="0.35">
      <c r="B8" s="315"/>
      <c r="C8" s="316"/>
      <c r="D8" s="317"/>
      <c r="E8" s="194"/>
      <c r="F8" s="195"/>
      <c r="G8" s="308"/>
      <c r="H8" s="308"/>
      <c r="I8" s="308"/>
      <c r="J8" s="308"/>
      <c r="K8" s="308"/>
      <c r="L8" s="308"/>
      <c r="M8" s="309"/>
    </row>
    <row r="9" spans="1:13" ht="17.45" customHeight="1" thickBot="1" x14ac:dyDescent="0.4">
      <c r="B9" s="271" t="s">
        <v>135</v>
      </c>
      <c r="C9" s="272"/>
      <c r="D9" s="273" t="s">
        <v>94</v>
      </c>
      <c r="E9" s="305"/>
      <c r="F9" s="306"/>
      <c r="G9" s="306"/>
      <c r="H9" s="306"/>
      <c r="I9" s="306"/>
      <c r="J9" s="306"/>
      <c r="K9" s="306"/>
      <c r="L9" s="306"/>
      <c r="M9" s="307"/>
    </row>
    <row r="11" spans="1:13" x14ac:dyDescent="0.35">
      <c r="B11" s="257" t="s">
        <v>316</v>
      </c>
      <c r="C11" s="257"/>
      <c r="D11" s="257"/>
      <c r="E11" s="257"/>
      <c r="F11" s="257"/>
      <c r="G11" s="257"/>
      <c r="H11" s="257"/>
      <c r="I11" s="257"/>
      <c r="J11" s="257"/>
      <c r="K11" s="257"/>
      <c r="L11" s="257"/>
      <c r="M11" s="257"/>
    </row>
    <row r="12" spans="1:13" ht="11.45" customHeight="1" x14ac:dyDescent="0.35">
      <c r="B12" s="300" t="s">
        <v>133</v>
      </c>
      <c r="C12" s="301"/>
      <c r="D12" s="301" t="s">
        <v>97</v>
      </c>
      <c r="E12" s="301"/>
      <c r="F12" s="301"/>
      <c r="G12" s="301"/>
      <c r="H12" s="301"/>
      <c r="I12" s="301"/>
      <c r="J12" s="301"/>
      <c r="K12" s="301"/>
      <c r="L12" s="301"/>
      <c r="M12" s="302"/>
    </row>
    <row r="13" spans="1:13" ht="45.75" customHeight="1" x14ac:dyDescent="0.35">
      <c r="B13" s="295"/>
      <c r="C13" s="296"/>
      <c r="D13" s="296"/>
      <c r="E13" s="296"/>
      <c r="F13" s="296"/>
      <c r="G13" s="296"/>
      <c r="H13" s="296"/>
      <c r="I13" s="296"/>
      <c r="J13" s="296"/>
      <c r="K13" s="296"/>
      <c r="L13" s="296"/>
      <c r="M13" s="297"/>
    </row>
    <row r="14" spans="1:13" x14ac:dyDescent="0.35">
      <c r="B14" s="278"/>
      <c r="C14" s="278"/>
      <c r="D14" s="278"/>
      <c r="E14" s="278"/>
      <c r="F14" s="278"/>
      <c r="G14" s="278"/>
      <c r="H14" s="278"/>
      <c r="I14" s="278"/>
      <c r="J14" s="278"/>
      <c r="K14" s="278"/>
      <c r="L14" s="278"/>
      <c r="M14" s="278"/>
    </row>
    <row r="15" spans="1:13" x14ac:dyDescent="0.35">
      <c r="B15" s="280" t="s">
        <v>317</v>
      </c>
      <c r="C15" s="280"/>
      <c r="D15" s="280"/>
      <c r="E15" s="280"/>
      <c r="F15" s="280"/>
      <c r="G15" s="280"/>
      <c r="H15" s="280"/>
      <c r="I15" s="280"/>
      <c r="J15" s="280"/>
      <c r="K15" s="280"/>
      <c r="L15" s="280"/>
      <c r="M15" s="280"/>
    </row>
    <row r="16" spans="1:13" ht="11.1" customHeight="1" x14ac:dyDescent="0.35">
      <c r="B16" s="69" t="s">
        <v>76</v>
      </c>
      <c r="C16" s="283" t="s">
        <v>380</v>
      </c>
      <c r="D16" s="283"/>
      <c r="E16" s="283"/>
      <c r="F16" s="283"/>
      <c r="G16" s="283"/>
      <c r="H16" s="283"/>
      <c r="I16" s="283"/>
      <c r="J16" s="283"/>
      <c r="K16" s="283"/>
      <c r="L16" s="283"/>
      <c r="M16" s="284"/>
    </row>
    <row r="17" spans="2:13" ht="11.1" customHeight="1" x14ac:dyDescent="0.35">
      <c r="B17" s="70"/>
      <c r="C17" s="281" t="s">
        <v>308</v>
      </c>
      <c r="D17" s="281"/>
      <c r="E17" s="281"/>
      <c r="F17" s="281"/>
      <c r="G17" s="281"/>
      <c r="H17" s="281"/>
      <c r="I17" s="281"/>
      <c r="J17" s="281"/>
      <c r="K17" s="281"/>
      <c r="L17" s="281"/>
      <c r="M17" s="282"/>
    </row>
    <row r="18" spans="2:13" x14ac:dyDescent="0.35">
      <c r="B18" s="286"/>
      <c r="C18" s="287"/>
      <c r="D18" s="287"/>
      <c r="E18" s="287"/>
      <c r="F18" s="287"/>
      <c r="G18" s="287"/>
      <c r="H18" s="287"/>
      <c r="I18" s="287"/>
      <c r="J18" s="287"/>
      <c r="K18" s="287"/>
      <c r="L18" s="287"/>
      <c r="M18" s="288"/>
    </row>
    <row r="19" spans="2:13" x14ac:dyDescent="0.35">
      <c r="B19" s="289"/>
      <c r="C19" s="290"/>
      <c r="D19" s="290"/>
      <c r="E19" s="290"/>
      <c r="F19" s="290"/>
      <c r="G19" s="290"/>
      <c r="H19" s="290"/>
      <c r="I19" s="290"/>
      <c r="J19" s="290"/>
      <c r="K19" s="290"/>
      <c r="L19" s="290"/>
      <c r="M19" s="291"/>
    </row>
    <row r="20" spans="2:13" x14ac:dyDescent="0.35">
      <c r="B20" s="292"/>
      <c r="C20" s="293"/>
      <c r="D20" s="293"/>
      <c r="E20" s="293"/>
      <c r="F20" s="293"/>
      <c r="G20" s="293"/>
      <c r="H20" s="293"/>
      <c r="I20" s="293"/>
      <c r="J20" s="293"/>
      <c r="K20" s="293"/>
      <c r="L20" s="293"/>
      <c r="M20" s="294"/>
    </row>
    <row r="21" spans="2:13" x14ac:dyDescent="0.35">
      <c r="B21" s="279"/>
      <c r="C21" s="279"/>
      <c r="D21" s="279"/>
      <c r="E21" s="279"/>
      <c r="F21" s="279"/>
      <c r="G21" s="279"/>
      <c r="H21" s="279"/>
      <c r="I21" s="279"/>
      <c r="J21" s="279"/>
      <c r="K21" s="279"/>
      <c r="L21" s="279"/>
      <c r="M21" s="279"/>
    </row>
    <row r="22" spans="2:13" x14ac:dyDescent="0.35">
      <c r="B22" s="278" t="s">
        <v>318</v>
      </c>
      <c r="C22" s="278"/>
      <c r="D22" s="278"/>
      <c r="E22" s="278"/>
      <c r="F22" s="278"/>
      <c r="G22" s="278"/>
      <c r="H22" s="278"/>
      <c r="I22" s="278"/>
      <c r="J22" s="278"/>
      <c r="K22" s="278"/>
      <c r="L22" s="278"/>
      <c r="M22" s="278"/>
    </row>
    <row r="23" spans="2:13" ht="11.1" customHeight="1" x14ac:dyDescent="0.35">
      <c r="B23" s="148" t="s">
        <v>76</v>
      </c>
      <c r="C23" s="318" t="s">
        <v>363</v>
      </c>
      <c r="D23" s="318"/>
      <c r="E23" s="318"/>
      <c r="F23" s="318"/>
      <c r="G23" s="318"/>
      <c r="H23" s="318"/>
      <c r="I23" s="318"/>
      <c r="J23" s="318"/>
      <c r="K23" s="318"/>
      <c r="L23" s="318"/>
      <c r="M23" s="319"/>
    </row>
    <row r="24" spans="2:13" ht="11.1" customHeight="1" x14ac:dyDescent="0.35">
      <c r="B24" s="70" t="s">
        <v>76</v>
      </c>
      <c r="C24" s="320" t="s">
        <v>309</v>
      </c>
      <c r="D24" s="320"/>
      <c r="E24" s="320"/>
      <c r="F24" s="320"/>
      <c r="G24" s="320"/>
      <c r="H24" s="320"/>
      <c r="I24" s="320"/>
      <c r="J24" s="320"/>
      <c r="K24" s="320"/>
      <c r="L24" s="320"/>
      <c r="M24" s="321"/>
    </row>
    <row r="25" spans="2:13" ht="11.1" customHeight="1" x14ac:dyDescent="0.35">
      <c r="B25" s="70" t="s">
        <v>76</v>
      </c>
      <c r="C25" s="320" t="s">
        <v>310</v>
      </c>
      <c r="D25" s="320"/>
      <c r="E25" s="320"/>
      <c r="F25" s="320"/>
      <c r="G25" s="320"/>
      <c r="H25" s="320"/>
      <c r="I25" s="320"/>
      <c r="J25" s="320"/>
      <c r="K25" s="320"/>
      <c r="L25" s="320"/>
      <c r="M25" s="321"/>
    </row>
    <row r="26" spans="2:13" x14ac:dyDescent="0.35">
      <c r="B26" s="286"/>
      <c r="C26" s="287"/>
      <c r="D26" s="287"/>
      <c r="E26" s="287"/>
      <c r="F26" s="287"/>
      <c r="G26" s="287"/>
      <c r="H26" s="287"/>
      <c r="I26" s="287"/>
      <c r="J26" s="287"/>
      <c r="K26" s="287"/>
      <c r="L26" s="287"/>
      <c r="M26" s="288"/>
    </row>
    <row r="27" spans="2:13" x14ac:dyDescent="0.35">
      <c r="B27" s="289"/>
      <c r="C27" s="290"/>
      <c r="D27" s="290"/>
      <c r="E27" s="290"/>
      <c r="F27" s="290"/>
      <c r="G27" s="290"/>
      <c r="H27" s="290"/>
      <c r="I27" s="290"/>
      <c r="J27" s="290"/>
      <c r="K27" s="290"/>
      <c r="L27" s="290"/>
      <c r="M27" s="291"/>
    </row>
    <row r="28" spans="2:13" x14ac:dyDescent="0.35">
      <c r="B28" s="292"/>
      <c r="C28" s="293"/>
      <c r="D28" s="293"/>
      <c r="E28" s="293"/>
      <c r="F28" s="293"/>
      <c r="G28" s="293"/>
      <c r="H28" s="293"/>
      <c r="I28" s="293"/>
      <c r="J28" s="293"/>
      <c r="K28" s="293"/>
      <c r="L28" s="293"/>
      <c r="M28" s="294"/>
    </row>
    <row r="30" spans="2:13" x14ac:dyDescent="0.35">
      <c r="B30" t="s">
        <v>319</v>
      </c>
    </row>
    <row r="31" spans="2:13" ht="11.1" customHeight="1" x14ac:dyDescent="0.35">
      <c r="B31" s="149" t="s">
        <v>76</v>
      </c>
      <c r="C31" s="283" t="s">
        <v>311</v>
      </c>
      <c r="D31" s="283"/>
      <c r="E31" s="283"/>
      <c r="F31" s="283"/>
      <c r="G31" s="283"/>
      <c r="H31" s="283"/>
      <c r="I31" s="283"/>
      <c r="J31" s="283"/>
      <c r="K31" s="283"/>
      <c r="L31" s="283"/>
      <c r="M31" s="284"/>
    </row>
    <row r="32" spans="2:13" x14ac:dyDescent="0.35">
      <c r="B32" s="286"/>
      <c r="C32" s="287"/>
      <c r="D32" s="287"/>
      <c r="E32" s="287"/>
      <c r="F32" s="287"/>
      <c r="G32" s="287"/>
      <c r="H32" s="287"/>
      <c r="I32" s="287"/>
      <c r="J32" s="287"/>
      <c r="K32" s="287"/>
      <c r="L32" s="287"/>
      <c r="M32" s="288"/>
    </row>
    <row r="33" spans="2:13" x14ac:dyDescent="0.35">
      <c r="B33" s="289"/>
      <c r="C33" s="290"/>
      <c r="D33" s="290"/>
      <c r="E33" s="290"/>
      <c r="F33" s="290"/>
      <c r="G33" s="290"/>
      <c r="H33" s="290"/>
      <c r="I33" s="290"/>
      <c r="J33" s="290"/>
      <c r="K33" s="290"/>
      <c r="L33" s="290"/>
      <c r="M33" s="291"/>
    </row>
    <row r="34" spans="2:13" x14ac:dyDescent="0.35">
      <c r="B34" s="292"/>
      <c r="C34" s="293"/>
      <c r="D34" s="293"/>
      <c r="E34" s="293"/>
      <c r="F34" s="293"/>
      <c r="G34" s="293"/>
      <c r="H34" s="293"/>
      <c r="I34" s="293"/>
      <c r="J34" s="293"/>
      <c r="K34" s="293"/>
      <c r="L34" s="293"/>
      <c r="M34" s="294"/>
    </row>
    <row r="36" spans="2:13" x14ac:dyDescent="0.35">
      <c r="B36" t="s">
        <v>320</v>
      </c>
    </row>
    <row r="37" spans="2:13" ht="11.1" customHeight="1" x14ac:dyDescent="0.35">
      <c r="B37" s="72" t="s">
        <v>76</v>
      </c>
      <c r="C37" s="283" t="s">
        <v>312</v>
      </c>
      <c r="D37" s="283"/>
      <c r="E37" s="283"/>
      <c r="F37" s="283"/>
      <c r="G37" s="283"/>
      <c r="H37" s="283"/>
      <c r="I37" s="283"/>
      <c r="J37" s="283"/>
      <c r="K37" s="283"/>
      <c r="L37" s="283"/>
      <c r="M37" s="284"/>
    </row>
    <row r="38" spans="2:13" ht="11.1" customHeight="1" x14ac:dyDescent="0.35">
      <c r="B38" s="73"/>
      <c r="C38" s="68" t="s">
        <v>313</v>
      </c>
      <c r="D38" s="298" t="s">
        <v>378</v>
      </c>
      <c r="E38" s="298"/>
      <c r="F38" s="298"/>
      <c r="G38" s="298"/>
      <c r="H38" s="298"/>
      <c r="I38" s="298"/>
      <c r="J38" s="298"/>
      <c r="K38" s="298"/>
      <c r="L38" s="298"/>
      <c r="M38" s="299"/>
    </row>
    <row r="39" spans="2:13" ht="11.1" customHeight="1" x14ac:dyDescent="0.35">
      <c r="B39" s="88"/>
      <c r="C39" s="87"/>
      <c r="D39" s="298" t="s">
        <v>379</v>
      </c>
      <c r="E39" s="298"/>
      <c r="F39" s="298"/>
      <c r="G39" s="298"/>
      <c r="H39" s="298"/>
      <c r="I39" s="298"/>
      <c r="J39" s="298"/>
      <c r="K39" s="298"/>
      <c r="L39" s="298"/>
      <c r="M39" s="299"/>
    </row>
    <row r="40" spans="2:13" ht="11.1" customHeight="1" x14ac:dyDescent="0.35">
      <c r="B40" s="73"/>
      <c r="C40" s="68"/>
      <c r="D40" s="298" t="s">
        <v>381</v>
      </c>
      <c r="E40" s="298"/>
      <c r="F40" s="298"/>
      <c r="G40" s="298"/>
      <c r="H40" s="298"/>
      <c r="I40" s="298"/>
      <c r="J40" s="298"/>
      <c r="K40" s="298"/>
      <c r="L40" s="298"/>
      <c r="M40" s="299"/>
    </row>
    <row r="41" spans="2:13" ht="11.1" customHeight="1" x14ac:dyDescent="0.35">
      <c r="B41" s="73"/>
      <c r="C41" s="68" t="s">
        <v>314</v>
      </c>
      <c r="D41" s="298" t="s">
        <v>315</v>
      </c>
      <c r="E41" s="298"/>
      <c r="F41" s="298"/>
      <c r="G41" s="298"/>
      <c r="H41" s="298"/>
      <c r="I41" s="298"/>
      <c r="J41" s="298"/>
      <c r="K41" s="298"/>
      <c r="L41" s="298"/>
      <c r="M41" s="299"/>
    </row>
    <row r="42" spans="2:13" ht="11.1" customHeight="1" x14ac:dyDescent="0.35">
      <c r="B42" s="73" t="s">
        <v>76</v>
      </c>
      <c r="C42" s="298" t="s">
        <v>344</v>
      </c>
      <c r="D42" s="298"/>
      <c r="E42" s="298"/>
      <c r="F42" s="298"/>
      <c r="G42" s="298"/>
      <c r="H42" s="298"/>
      <c r="I42" s="298"/>
      <c r="J42" s="298"/>
      <c r="K42" s="298"/>
      <c r="L42" s="298"/>
      <c r="M42" s="299"/>
    </row>
    <row r="43" spans="2:13" ht="11.1" customHeight="1" x14ac:dyDescent="0.35">
      <c r="B43" s="73"/>
      <c r="C43" s="298" t="s">
        <v>345</v>
      </c>
      <c r="D43" s="298"/>
      <c r="E43" s="298"/>
      <c r="F43" s="298"/>
      <c r="G43" s="298"/>
      <c r="H43" s="298"/>
      <c r="I43" s="298"/>
      <c r="J43" s="298"/>
      <c r="K43" s="298"/>
      <c r="L43" s="298"/>
      <c r="M43" s="299"/>
    </row>
    <row r="44" spans="2:13" x14ac:dyDescent="0.35">
      <c r="B44" s="286"/>
      <c r="C44" s="287"/>
      <c r="D44" s="287"/>
      <c r="E44" s="287"/>
      <c r="F44" s="287"/>
      <c r="G44" s="287"/>
      <c r="H44" s="287"/>
      <c r="I44" s="287"/>
      <c r="J44" s="287"/>
      <c r="K44" s="287"/>
      <c r="L44" s="287"/>
      <c r="M44" s="288"/>
    </row>
    <row r="45" spans="2:13" x14ac:dyDescent="0.35">
      <c r="B45" s="289"/>
      <c r="C45" s="290"/>
      <c r="D45" s="290"/>
      <c r="E45" s="290"/>
      <c r="F45" s="290"/>
      <c r="G45" s="290"/>
      <c r="H45" s="290"/>
      <c r="I45" s="290"/>
      <c r="J45" s="290"/>
      <c r="K45" s="290"/>
      <c r="L45" s="290"/>
      <c r="M45" s="291"/>
    </row>
    <row r="46" spans="2:13" x14ac:dyDescent="0.35">
      <c r="B46" s="292"/>
      <c r="C46" s="293"/>
      <c r="D46" s="293"/>
      <c r="E46" s="293"/>
      <c r="F46" s="293"/>
      <c r="G46" s="293"/>
      <c r="H46" s="293"/>
      <c r="I46" s="293"/>
      <c r="J46" s="293"/>
      <c r="K46" s="293"/>
      <c r="L46" s="293"/>
      <c r="M46" s="294"/>
    </row>
    <row r="48" spans="2:13" x14ac:dyDescent="0.35">
      <c r="B48" t="s">
        <v>364</v>
      </c>
    </row>
    <row r="49" spans="2:13" ht="11.1" customHeight="1" x14ac:dyDescent="0.35">
      <c r="B49" s="72" t="s">
        <v>76</v>
      </c>
      <c r="C49" s="283" t="s">
        <v>346</v>
      </c>
      <c r="D49" s="283"/>
      <c r="E49" s="283"/>
      <c r="F49" s="283"/>
      <c r="G49" s="283"/>
      <c r="H49" s="283"/>
      <c r="I49" s="283"/>
      <c r="J49" s="283"/>
      <c r="K49" s="283"/>
      <c r="L49" s="283"/>
      <c r="M49" s="284"/>
    </row>
    <row r="50" spans="2:13" ht="11.1" customHeight="1" x14ac:dyDescent="0.35">
      <c r="B50" s="73"/>
      <c r="C50" s="298" t="s">
        <v>347</v>
      </c>
      <c r="D50" s="298"/>
      <c r="E50" s="298"/>
      <c r="F50" s="298"/>
      <c r="G50" s="298"/>
      <c r="H50" s="298"/>
      <c r="I50" s="298"/>
      <c r="J50" s="298"/>
      <c r="K50" s="298"/>
      <c r="L50" s="298"/>
      <c r="M50" s="299"/>
    </row>
    <row r="51" spans="2:13" ht="11.1" customHeight="1" x14ac:dyDescent="0.35">
      <c r="B51" s="73" t="s">
        <v>76</v>
      </c>
      <c r="C51" s="298" t="s">
        <v>348</v>
      </c>
      <c r="D51" s="298"/>
      <c r="E51" s="298"/>
      <c r="F51" s="298"/>
      <c r="G51" s="298"/>
      <c r="H51" s="298"/>
      <c r="I51" s="298"/>
      <c r="J51" s="298"/>
      <c r="K51" s="298"/>
      <c r="L51" s="298"/>
      <c r="M51" s="299"/>
    </row>
    <row r="52" spans="2:13" ht="11.1" customHeight="1" x14ac:dyDescent="0.35">
      <c r="B52" s="73"/>
      <c r="C52" s="298" t="s">
        <v>349</v>
      </c>
      <c r="D52" s="298"/>
      <c r="E52" s="298"/>
      <c r="F52" s="298"/>
      <c r="G52" s="298"/>
      <c r="H52" s="298"/>
      <c r="I52" s="298"/>
      <c r="J52" s="298"/>
      <c r="K52" s="298"/>
      <c r="L52" s="298"/>
      <c r="M52" s="299"/>
    </row>
    <row r="53" spans="2:13" ht="11.1" customHeight="1" x14ac:dyDescent="0.35">
      <c r="B53" s="73" t="s">
        <v>76</v>
      </c>
      <c r="C53" s="298" t="s">
        <v>350</v>
      </c>
      <c r="D53" s="298"/>
      <c r="E53" s="298"/>
      <c r="F53" s="298"/>
      <c r="G53" s="298"/>
      <c r="H53" s="298"/>
      <c r="I53" s="298"/>
      <c r="J53" s="298"/>
      <c r="K53" s="298"/>
      <c r="L53" s="298"/>
      <c r="M53" s="299"/>
    </row>
    <row r="54" spans="2:13" ht="11.1" customHeight="1" x14ac:dyDescent="0.35">
      <c r="B54" s="73"/>
      <c r="C54" s="298" t="s">
        <v>351</v>
      </c>
      <c r="D54" s="298"/>
      <c r="E54" s="298"/>
      <c r="F54" s="298"/>
      <c r="G54" s="298"/>
      <c r="H54" s="298"/>
      <c r="I54" s="298"/>
      <c r="J54" s="298"/>
      <c r="K54" s="298"/>
      <c r="L54" s="298"/>
      <c r="M54" s="299"/>
    </row>
    <row r="55" spans="2:13" x14ac:dyDescent="0.35">
      <c r="B55" s="286"/>
      <c r="C55" s="287"/>
      <c r="D55" s="287"/>
      <c r="E55" s="287"/>
      <c r="F55" s="287"/>
      <c r="G55" s="287"/>
      <c r="H55" s="287"/>
      <c r="I55" s="287"/>
      <c r="J55" s="287"/>
      <c r="K55" s="287"/>
      <c r="L55" s="287"/>
      <c r="M55" s="288"/>
    </row>
    <row r="56" spans="2:13" x14ac:dyDescent="0.35">
      <c r="B56" s="292"/>
      <c r="C56" s="293"/>
      <c r="D56" s="293"/>
      <c r="E56" s="293"/>
      <c r="F56" s="293"/>
      <c r="G56" s="293"/>
      <c r="H56" s="293"/>
      <c r="I56" s="293"/>
      <c r="J56" s="293"/>
      <c r="K56" s="293"/>
      <c r="L56" s="293"/>
      <c r="M56" s="294"/>
    </row>
    <row r="58" spans="2:13" x14ac:dyDescent="0.35">
      <c r="B58" t="s">
        <v>321</v>
      </c>
    </row>
    <row r="59" spans="2:13" ht="9.9499999999999993" customHeight="1" x14ac:dyDescent="0.35">
      <c r="B59" s="72" t="s">
        <v>76</v>
      </c>
      <c r="C59" s="283" t="s">
        <v>352</v>
      </c>
      <c r="D59" s="283"/>
      <c r="E59" s="283"/>
      <c r="F59" s="283"/>
      <c r="G59" s="283"/>
      <c r="H59" s="283"/>
      <c r="I59" s="283"/>
      <c r="J59" s="283"/>
      <c r="K59" s="283"/>
      <c r="L59" s="283"/>
      <c r="M59" s="284"/>
    </row>
    <row r="60" spans="2:13" ht="9.9499999999999993" customHeight="1" x14ac:dyDescent="0.35">
      <c r="B60" s="73"/>
      <c r="C60" s="298" t="s">
        <v>353</v>
      </c>
      <c r="D60" s="298"/>
      <c r="E60" s="298"/>
      <c r="F60" s="298"/>
      <c r="G60" s="298"/>
      <c r="H60" s="298"/>
      <c r="I60" s="298"/>
      <c r="J60" s="298"/>
      <c r="K60" s="298"/>
      <c r="L60" s="298"/>
      <c r="M60" s="299"/>
    </row>
    <row r="61" spans="2:13" ht="9.9499999999999993" customHeight="1" x14ac:dyDescent="0.35">
      <c r="B61" s="73" t="s">
        <v>76</v>
      </c>
      <c r="C61" s="298" t="s">
        <v>354</v>
      </c>
      <c r="D61" s="298"/>
      <c r="E61" s="298"/>
      <c r="F61" s="298"/>
      <c r="G61" s="298"/>
      <c r="H61" s="298"/>
      <c r="I61" s="298"/>
      <c r="J61" s="298"/>
      <c r="K61" s="298"/>
      <c r="L61" s="298"/>
      <c r="M61" s="299"/>
    </row>
    <row r="62" spans="2:13" ht="9.9499999999999993" customHeight="1" x14ac:dyDescent="0.35">
      <c r="B62" s="73"/>
      <c r="C62" s="298" t="s">
        <v>355</v>
      </c>
      <c r="D62" s="298"/>
      <c r="E62" s="298"/>
      <c r="F62" s="298"/>
      <c r="G62" s="298"/>
      <c r="H62" s="298"/>
      <c r="I62" s="298"/>
      <c r="J62" s="298"/>
      <c r="K62" s="298"/>
      <c r="L62" s="298"/>
      <c r="M62" s="299"/>
    </row>
    <row r="63" spans="2:13" x14ac:dyDescent="0.35">
      <c r="B63" s="286"/>
      <c r="C63" s="287"/>
      <c r="D63" s="287"/>
      <c r="E63" s="287"/>
      <c r="F63" s="287"/>
      <c r="G63" s="287"/>
      <c r="H63" s="287"/>
      <c r="I63" s="287"/>
      <c r="J63" s="287"/>
      <c r="K63" s="287"/>
      <c r="L63" s="287"/>
      <c r="M63" s="288"/>
    </row>
    <row r="64" spans="2:13" x14ac:dyDescent="0.35">
      <c r="B64" s="292"/>
      <c r="C64" s="293"/>
      <c r="D64" s="293"/>
      <c r="E64" s="293"/>
      <c r="F64" s="293"/>
      <c r="G64" s="293"/>
      <c r="H64" s="293"/>
      <c r="I64" s="293"/>
      <c r="J64" s="293"/>
      <c r="K64" s="293"/>
      <c r="L64" s="293"/>
      <c r="M64" s="294"/>
    </row>
    <row r="66" spans="2:13" x14ac:dyDescent="0.35">
      <c r="B66" t="s">
        <v>322</v>
      </c>
    </row>
    <row r="67" spans="2:13" ht="11.1" customHeight="1" x14ac:dyDescent="0.35">
      <c r="B67" s="72" t="s">
        <v>76</v>
      </c>
      <c r="C67" s="283" t="s">
        <v>323</v>
      </c>
      <c r="D67" s="283"/>
      <c r="E67" s="283"/>
      <c r="F67" s="283"/>
      <c r="G67" s="283"/>
      <c r="H67" s="283"/>
      <c r="I67" s="283"/>
      <c r="J67" s="283"/>
      <c r="K67" s="283"/>
      <c r="L67" s="283"/>
      <c r="M67" s="284"/>
    </row>
    <row r="68" spans="2:13" x14ac:dyDescent="0.35">
      <c r="B68" s="286"/>
      <c r="C68" s="287"/>
      <c r="D68" s="287"/>
      <c r="E68" s="287"/>
      <c r="F68" s="287"/>
      <c r="G68" s="287"/>
      <c r="H68" s="287"/>
      <c r="I68" s="287"/>
      <c r="J68" s="287"/>
      <c r="K68" s="287"/>
      <c r="L68" s="287"/>
      <c r="M68" s="288"/>
    </row>
    <row r="69" spans="2:13" x14ac:dyDescent="0.35">
      <c r="B69" s="292"/>
      <c r="C69" s="293"/>
      <c r="D69" s="293"/>
      <c r="E69" s="293"/>
      <c r="F69" s="293"/>
      <c r="G69" s="293"/>
      <c r="H69" s="293"/>
      <c r="I69" s="293"/>
      <c r="J69" s="293"/>
      <c r="K69" s="293"/>
      <c r="L69" s="293"/>
      <c r="M69" s="294"/>
    </row>
    <row r="71" spans="2:13" x14ac:dyDescent="0.35">
      <c r="B71" t="s">
        <v>324</v>
      </c>
    </row>
    <row r="72" spans="2:13" ht="11.1" customHeight="1" x14ac:dyDescent="0.35">
      <c r="B72" s="149" t="s">
        <v>76</v>
      </c>
      <c r="C72" s="283" t="s">
        <v>325</v>
      </c>
      <c r="D72" s="283"/>
      <c r="E72" s="283"/>
      <c r="F72" s="283"/>
      <c r="G72" s="283"/>
      <c r="H72" s="283"/>
      <c r="I72" s="283"/>
      <c r="J72" s="283"/>
      <c r="K72" s="283"/>
      <c r="L72" s="283"/>
      <c r="M72" s="284"/>
    </row>
    <row r="73" spans="2:13" x14ac:dyDescent="0.35">
      <c r="B73" s="286"/>
      <c r="C73" s="287"/>
      <c r="D73" s="287"/>
      <c r="E73" s="287"/>
      <c r="F73" s="287"/>
      <c r="G73" s="287"/>
      <c r="H73" s="287"/>
      <c r="I73" s="287"/>
      <c r="J73" s="287"/>
      <c r="K73" s="287"/>
      <c r="L73" s="287"/>
      <c r="M73" s="288"/>
    </row>
    <row r="74" spans="2:13" x14ac:dyDescent="0.35">
      <c r="B74" s="292"/>
      <c r="C74" s="293"/>
      <c r="D74" s="293"/>
      <c r="E74" s="293"/>
      <c r="F74" s="293"/>
      <c r="G74" s="293"/>
      <c r="H74" s="293"/>
      <c r="I74" s="293"/>
      <c r="J74" s="293"/>
      <c r="K74" s="293"/>
      <c r="L74" s="293"/>
      <c r="M74" s="294"/>
    </row>
    <row r="76" spans="2:13" x14ac:dyDescent="0.35">
      <c r="B76" t="s">
        <v>326</v>
      </c>
    </row>
    <row r="77" spans="2:13" ht="11.1" customHeight="1" x14ac:dyDescent="0.35">
      <c r="B77" s="149" t="s">
        <v>76</v>
      </c>
      <c r="C77" s="283" t="s">
        <v>327</v>
      </c>
      <c r="D77" s="283"/>
      <c r="E77" s="283"/>
      <c r="F77" s="283"/>
      <c r="G77" s="283"/>
      <c r="H77" s="283"/>
      <c r="I77" s="283"/>
      <c r="J77" s="283"/>
      <c r="K77" s="283"/>
      <c r="L77" s="283"/>
      <c r="M77" s="284"/>
    </row>
    <row r="78" spans="2:13" ht="11.1" customHeight="1" x14ac:dyDescent="0.35">
      <c r="B78" s="150" t="s">
        <v>76</v>
      </c>
      <c r="C78" s="330" t="s">
        <v>361</v>
      </c>
      <c r="D78" s="330"/>
      <c r="E78" s="330"/>
      <c r="F78" s="330"/>
      <c r="G78" s="330"/>
      <c r="H78" s="330"/>
      <c r="I78" s="330"/>
      <c r="J78" s="330"/>
      <c r="K78" s="330"/>
      <c r="L78" s="330"/>
      <c r="M78" s="331"/>
    </row>
    <row r="79" spans="2:13" x14ac:dyDescent="0.35">
      <c r="B79" s="286"/>
      <c r="C79" s="287"/>
      <c r="D79" s="287"/>
      <c r="E79" s="287"/>
      <c r="F79" s="287"/>
      <c r="G79" s="287"/>
      <c r="H79" s="287"/>
      <c r="I79" s="287"/>
      <c r="J79" s="287"/>
      <c r="K79" s="287"/>
      <c r="L79" s="287"/>
      <c r="M79" s="288"/>
    </row>
    <row r="80" spans="2:13" x14ac:dyDescent="0.35">
      <c r="B80" s="292"/>
      <c r="C80" s="293"/>
      <c r="D80" s="293"/>
      <c r="E80" s="293"/>
      <c r="F80" s="293"/>
      <c r="G80" s="293"/>
      <c r="H80" s="293"/>
      <c r="I80" s="293"/>
      <c r="J80" s="293"/>
      <c r="K80" s="293"/>
      <c r="L80" s="293"/>
      <c r="M80" s="294"/>
    </row>
    <row r="81" spans="2:13" x14ac:dyDescent="0.35">
      <c r="B81" s="62"/>
      <c r="C81" s="62"/>
    </row>
    <row r="82" spans="2:13" x14ac:dyDescent="0.35">
      <c r="B82" t="s">
        <v>328</v>
      </c>
    </row>
    <row r="83" spans="2:13" ht="11.1" customHeight="1" x14ac:dyDescent="0.35">
      <c r="B83" s="149" t="s">
        <v>76</v>
      </c>
      <c r="C83" s="283" t="s">
        <v>329</v>
      </c>
      <c r="D83" s="283"/>
      <c r="E83" s="283"/>
      <c r="F83" s="283"/>
      <c r="G83" s="283"/>
      <c r="H83" s="283"/>
      <c r="I83" s="283"/>
      <c r="J83" s="283"/>
      <c r="K83" s="283"/>
      <c r="L83" s="283"/>
      <c r="M83" s="284"/>
    </row>
    <row r="84" spans="2:13" x14ac:dyDescent="0.35">
      <c r="B84" s="286"/>
      <c r="C84" s="287"/>
      <c r="D84" s="287"/>
      <c r="E84" s="287"/>
      <c r="F84" s="287"/>
      <c r="G84" s="287"/>
      <c r="H84" s="287"/>
      <c r="I84" s="287"/>
      <c r="J84" s="287"/>
      <c r="K84" s="287"/>
      <c r="L84" s="287"/>
      <c r="M84" s="288"/>
    </row>
    <row r="85" spans="2:13" x14ac:dyDescent="0.35">
      <c r="B85" s="292"/>
      <c r="C85" s="293"/>
      <c r="D85" s="293"/>
      <c r="E85" s="293"/>
      <c r="F85" s="293"/>
      <c r="G85" s="293"/>
      <c r="H85" s="293"/>
      <c r="I85" s="293"/>
      <c r="J85" s="293"/>
      <c r="K85" s="293"/>
      <c r="L85" s="293"/>
      <c r="M85" s="294"/>
    </row>
    <row r="86" spans="2:13" x14ac:dyDescent="0.35">
      <c r="B86" s="67"/>
      <c r="C86" s="67"/>
      <c r="D86" s="67"/>
      <c r="E86" s="67"/>
      <c r="F86" s="75"/>
      <c r="G86" s="67"/>
      <c r="H86" s="67"/>
      <c r="I86" s="67"/>
      <c r="J86" s="67"/>
      <c r="K86" s="67"/>
      <c r="L86" s="67"/>
      <c r="M86" s="67"/>
    </row>
    <row r="87" spans="2:13" x14ac:dyDescent="0.35">
      <c r="B87" t="s">
        <v>362</v>
      </c>
    </row>
    <row r="88" spans="2:13" ht="11.1" customHeight="1" x14ac:dyDescent="0.35">
      <c r="B88" s="72" t="s">
        <v>76</v>
      </c>
      <c r="C88" s="283" t="s">
        <v>333</v>
      </c>
      <c r="D88" s="283"/>
      <c r="E88" s="283"/>
      <c r="F88" s="284"/>
      <c r="G88" s="334" t="s">
        <v>330</v>
      </c>
      <c r="H88" s="335"/>
      <c r="I88" s="335"/>
      <c r="J88" s="335"/>
      <c r="K88" s="335"/>
      <c r="L88" s="335"/>
      <c r="M88" s="336"/>
    </row>
    <row r="89" spans="2:13" ht="11.1" customHeight="1" x14ac:dyDescent="0.35">
      <c r="B89" s="71"/>
      <c r="C89" s="332" t="s">
        <v>334</v>
      </c>
      <c r="D89" s="332"/>
      <c r="E89" s="332"/>
      <c r="F89" s="333"/>
      <c r="G89" s="329" t="s">
        <v>342</v>
      </c>
      <c r="H89" s="283"/>
      <c r="I89" s="283"/>
      <c r="J89" s="283"/>
      <c r="K89" s="283"/>
      <c r="L89" s="283"/>
      <c r="M89" s="284"/>
    </row>
    <row r="90" spans="2:13" ht="11.1" customHeight="1" x14ac:dyDescent="0.35">
      <c r="B90" s="73"/>
      <c r="C90" s="298" t="s">
        <v>335</v>
      </c>
      <c r="D90" s="298"/>
      <c r="E90" s="298"/>
      <c r="F90" s="299"/>
      <c r="G90" s="322" t="s">
        <v>343</v>
      </c>
      <c r="H90" s="298"/>
      <c r="I90" s="298"/>
      <c r="J90" s="298"/>
      <c r="K90" s="298"/>
      <c r="L90" s="298"/>
      <c r="M90" s="299"/>
    </row>
    <row r="91" spans="2:13" ht="11.1" customHeight="1" x14ac:dyDescent="0.35">
      <c r="B91" s="73" t="s">
        <v>76</v>
      </c>
      <c r="C91" s="298" t="s">
        <v>336</v>
      </c>
      <c r="D91" s="298"/>
      <c r="E91" s="298"/>
      <c r="F91" s="299"/>
      <c r="G91" s="322"/>
      <c r="H91" s="298"/>
      <c r="I91" s="298"/>
      <c r="J91" s="298"/>
      <c r="K91" s="298"/>
      <c r="L91" s="298"/>
      <c r="M91" s="299"/>
    </row>
    <row r="92" spans="2:13" ht="11.1" customHeight="1" x14ac:dyDescent="0.35">
      <c r="B92" s="73"/>
      <c r="C92" s="298" t="s">
        <v>337</v>
      </c>
      <c r="D92" s="298"/>
      <c r="E92" s="298"/>
      <c r="F92" s="299"/>
      <c r="G92" s="73" t="s">
        <v>332</v>
      </c>
      <c r="H92" s="326"/>
      <c r="I92" s="327"/>
      <c r="J92" s="327"/>
      <c r="K92" s="327"/>
      <c r="L92" s="327"/>
      <c r="M92" s="328"/>
    </row>
    <row r="93" spans="2:13" ht="11.1" customHeight="1" x14ac:dyDescent="0.35">
      <c r="B93" s="73"/>
      <c r="C93" s="298" t="s">
        <v>338</v>
      </c>
      <c r="D93" s="298"/>
      <c r="E93" s="298"/>
      <c r="F93" s="299"/>
      <c r="G93" s="73" t="s">
        <v>331</v>
      </c>
      <c r="H93" s="326"/>
      <c r="I93" s="327"/>
      <c r="J93" s="327"/>
      <c r="K93" s="327"/>
      <c r="L93" s="327"/>
      <c r="M93" s="328"/>
    </row>
    <row r="94" spans="2:13" ht="11.1" customHeight="1" x14ac:dyDescent="0.35">
      <c r="B94" s="73"/>
      <c r="C94" s="298" t="s">
        <v>339</v>
      </c>
      <c r="D94" s="298"/>
      <c r="E94" s="298"/>
      <c r="F94" s="299"/>
      <c r="G94" s="322"/>
      <c r="H94" s="298"/>
      <c r="I94" s="298"/>
      <c r="J94" s="298"/>
      <c r="K94" s="298"/>
      <c r="L94" s="298"/>
      <c r="M94" s="299"/>
    </row>
    <row r="95" spans="2:13" ht="11.1" customHeight="1" x14ac:dyDescent="0.35">
      <c r="B95" s="73"/>
      <c r="C95" s="298" t="s">
        <v>340</v>
      </c>
      <c r="D95" s="298"/>
      <c r="E95" s="298"/>
      <c r="F95" s="299"/>
      <c r="G95" s="322"/>
      <c r="H95" s="298"/>
      <c r="I95" s="298"/>
      <c r="J95" s="298"/>
      <c r="K95" s="298"/>
      <c r="L95" s="298"/>
      <c r="M95" s="299"/>
    </row>
    <row r="96" spans="2:13" ht="11.1" customHeight="1" x14ac:dyDescent="0.35">
      <c r="B96" s="73"/>
      <c r="C96" s="298" t="s">
        <v>341</v>
      </c>
      <c r="D96" s="298"/>
      <c r="E96" s="298"/>
      <c r="F96" s="299"/>
      <c r="G96" s="322"/>
      <c r="H96" s="298"/>
      <c r="I96" s="298"/>
      <c r="J96" s="298"/>
      <c r="K96" s="298"/>
      <c r="L96" s="298"/>
      <c r="M96" s="299"/>
    </row>
    <row r="97" spans="2:13" ht="11.1" customHeight="1" x14ac:dyDescent="0.35">
      <c r="B97" s="74"/>
      <c r="C97" s="324"/>
      <c r="D97" s="324"/>
      <c r="E97" s="324"/>
      <c r="F97" s="325"/>
      <c r="G97" s="323"/>
      <c r="H97" s="324"/>
      <c r="I97" s="324"/>
      <c r="J97" s="324"/>
      <c r="K97" s="324"/>
      <c r="L97" s="324"/>
      <c r="M97" s="325"/>
    </row>
    <row r="99" spans="2:13" ht="12.6" customHeight="1" x14ac:dyDescent="0.35">
      <c r="B99" s="62" t="s">
        <v>356</v>
      </c>
      <c r="C99" s="62"/>
      <c r="D99" s="62" t="s">
        <v>358</v>
      </c>
      <c r="E99" s="64"/>
      <c r="F99" s="64"/>
      <c r="G99" s="64"/>
      <c r="H99" s="64"/>
      <c r="I99" s="64"/>
      <c r="J99" s="64"/>
      <c r="K99" s="64"/>
      <c r="L99" s="64"/>
    </row>
    <row r="100" spans="2:13" ht="12.6" customHeight="1" x14ac:dyDescent="0.35">
      <c r="B100" s="62"/>
      <c r="C100" s="62"/>
      <c r="D100" s="62" t="s">
        <v>359</v>
      </c>
      <c r="E100" s="64"/>
      <c r="F100" s="64"/>
      <c r="G100" s="64"/>
      <c r="H100" s="64"/>
      <c r="I100" s="64"/>
      <c r="J100" s="64"/>
      <c r="K100" s="64"/>
      <c r="L100" s="64"/>
    </row>
    <row r="101" spans="2:13" ht="12.6" customHeight="1" x14ac:dyDescent="0.35">
      <c r="B101" s="62"/>
      <c r="C101" s="62"/>
      <c r="D101" s="62" t="s">
        <v>360</v>
      </c>
      <c r="E101" s="64"/>
      <c r="F101" s="64"/>
      <c r="G101" s="64"/>
      <c r="H101" s="64"/>
      <c r="I101" s="64"/>
      <c r="J101" s="64"/>
      <c r="K101" s="64"/>
      <c r="L101" s="64"/>
    </row>
    <row r="102" spans="2:13" ht="12.6" customHeight="1" x14ac:dyDescent="0.35">
      <c r="B102" s="62" t="s">
        <v>357</v>
      </c>
      <c r="C102" s="62"/>
      <c r="D102" s="62" t="s">
        <v>365</v>
      </c>
      <c r="E102" s="64"/>
      <c r="F102" s="64"/>
      <c r="G102" s="64"/>
      <c r="H102" s="64"/>
      <c r="I102" s="64"/>
      <c r="J102" s="64"/>
      <c r="K102" s="64"/>
      <c r="L102" s="64"/>
    </row>
  </sheetData>
  <sheetProtection insertRows="0" selectLockedCells="1"/>
  <mergeCells count="77">
    <mergeCell ref="G89:M89"/>
    <mergeCell ref="C72:M72"/>
    <mergeCell ref="B68:M69"/>
    <mergeCell ref="B73:M74"/>
    <mergeCell ref="B79:M80"/>
    <mergeCell ref="B84:M85"/>
    <mergeCell ref="C83:M83"/>
    <mergeCell ref="C78:M78"/>
    <mergeCell ref="C77:M77"/>
    <mergeCell ref="C88:F88"/>
    <mergeCell ref="C89:F89"/>
    <mergeCell ref="G88:M88"/>
    <mergeCell ref="C90:F90"/>
    <mergeCell ref="G94:M97"/>
    <mergeCell ref="C94:F94"/>
    <mergeCell ref="C95:F95"/>
    <mergeCell ref="C96:F96"/>
    <mergeCell ref="C97:F97"/>
    <mergeCell ref="C93:F93"/>
    <mergeCell ref="C91:F91"/>
    <mergeCell ref="C92:F92"/>
    <mergeCell ref="H93:M93"/>
    <mergeCell ref="G90:M90"/>
    <mergeCell ref="G91:M91"/>
    <mergeCell ref="H92:M92"/>
    <mergeCell ref="C23:M23"/>
    <mergeCell ref="C24:M24"/>
    <mergeCell ref="C25:M25"/>
    <mergeCell ref="C52:M52"/>
    <mergeCell ref="B26:M28"/>
    <mergeCell ref="B32:M34"/>
    <mergeCell ref="C37:M37"/>
    <mergeCell ref="D38:M38"/>
    <mergeCell ref="D39:M39"/>
    <mergeCell ref="C31:M31"/>
    <mergeCell ref="C50:M50"/>
    <mergeCell ref="C51:M51"/>
    <mergeCell ref="D40:M40"/>
    <mergeCell ref="D41:M41"/>
    <mergeCell ref="C42:M42"/>
    <mergeCell ref="C43:M43"/>
    <mergeCell ref="B14:D14"/>
    <mergeCell ref="E14:M14"/>
    <mergeCell ref="B12:M12"/>
    <mergeCell ref="E6:M6"/>
    <mergeCell ref="B9:D9"/>
    <mergeCell ref="E9:M9"/>
    <mergeCell ref="G8:M8"/>
    <mergeCell ref="G7:M7"/>
    <mergeCell ref="B7:D8"/>
    <mergeCell ref="C61:M61"/>
    <mergeCell ref="C62:M62"/>
    <mergeCell ref="B44:M46"/>
    <mergeCell ref="B55:M56"/>
    <mergeCell ref="C67:M67"/>
    <mergeCell ref="C60:M60"/>
    <mergeCell ref="C54:M54"/>
    <mergeCell ref="B63:M64"/>
    <mergeCell ref="C49:M49"/>
    <mergeCell ref="C59:M59"/>
    <mergeCell ref="C53:M53"/>
    <mergeCell ref="D2:J2"/>
    <mergeCell ref="B6:D6"/>
    <mergeCell ref="B5:D5"/>
    <mergeCell ref="E5:M5"/>
    <mergeCell ref="B22:D22"/>
    <mergeCell ref="E22:M22"/>
    <mergeCell ref="B21:D21"/>
    <mergeCell ref="E21:M21"/>
    <mergeCell ref="B15:D15"/>
    <mergeCell ref="E15:M15"/>
    <mergeCell ref="C17:M17"/>
    <mergeCell ref="C16:M16"/>
    <mergeCell ref="D3:J3"/>
    <mergeCell ref="B18:M20"/>
    <mergeCell ref="B13:M13"/>
    <mergeCell ref="B11:M11"/>
  </mergeCells>
  <phoneticPr fontId="8"/>
  <dataValidations count="1">
    <dataValidation type="custom" operator="lessThanOrEqual" allowBlank="1" showInputMessage="1" showErrorMessage="1" prompt="300字以内で記入して下さい。" sqref="B13" xr:uid="{E5DC69EA-5668-4546-8A52-639328A00BD4}">
      <formula1>LENB(B13)&lt;=600</formula1>
    </dataValidation>
  </dataValidations>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1868C872-6B8E-485C-86FC-46B99A636BDB}">
          <x14:formula1>
            <xm:f>list!$R$2:$R$59</xm:f>
          </x14:formula1>
          <xm:sqref>F8</xm:sqref>
        </x14:dataValidation>
        <x14:dataValidation type="list" allowBlank="1" showInputMessage="1" showErrorMessage="1" xr:uid="{B34B4A85-0D93-442B-9D3A-CA7B3530872E}">
          <x14:formula1>
            <xm:f>list!$T$2:$T$81</xm:f>
          </x14:formula1>
          <xm:sqref>G8:M8</xm:sqref>
        </x14:dataValidation>
        <x14:dataValidation type="list" allowBlank="1" showInputMessage="1" showErrorMessage="1" xr:uid="{317E01FD-5764-4E57-9962-28CA503B454E}">
          <x14:formula1>
            <xm:f>list!$P$2:$P$35</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B9B39-0A28-447B-9A34-59BA797CBBD9}">
  <dimension ref="B1:T84"/>
  <sheetViews>
    <sheetView showGridLines="0" topLeftCell="A10" zoomScaleNormal="100" workbookViewId="0">
      <selection activeCell="J20" sqref="J20"/>
    </sheetView>
  </sheetViews>
  <sheetFormatPr defaultColWidth="9.140625" defaultRowHeight="16.5" x14ac:dyDescent="0.35"/>
  <cols>
    <col min="1" max="1" width="1.42578125" customWidth="1"/>
    <col min="2" max="2" width="2.85546875" customWidth="1"/>
    <col min="3" max="3" width="14.140625" customWidth="1"/>
    <col min="12" max="12" width="9.140625" style="167"/>
    <col min="13" max="15" width="9.140625" style="171"/>
    <col min="16" max="20" width="9.140625" style="167"/>
  </cols>
  <sheetData>
    <row r="1" spans="2:11" ht="4.5" customHeight="1" x14ac:dyDescent="0.35"/>
    <row r="2" spans="2:11" x14ac:dyDescent="0.35">
      <c r="B2" s="359" t="s">
        <v>440</v>
      </c>
      <c r="C2" s="359"/>
      <c r="D2" s="359"/>
      <c r="E2" s="359"/>
      <c r="F2" s="359"/>
      <c r="G2" s="359"/>
      <c r="H2" s="359"/>
      <c r="I2" s="359"/>
      <c r="J2" s="359"/>
    </row>
    <row r="3" spans="2:11" x14ac:dyDescent="0.35">
      <c r="B3" s="359" t="s">
        <v>441</v>
      </c>
      <c r="C3" s="359"/>
      <c r="D3" s="359"/>
      <c r="E3" s="359"/>
      <c r="F3" s="359"/>
      <c r="G3" s="359"/>
      <c r="H3" s="359"/>
      <c r="I3" s="359"/>
      <c r="J3" s="359"/>
    </row>
    <row r="6" spans="2:11" ht="33" customHeight="1" x14ac:dyDescent="0.35">
      <c r="D6" s="64" t="s">
        <v>442</v>
      </c>
      <c r="E6" s="64"/>
      <c r="F6" s="168" t="s">
        <v>443</v>
      </c>
      <c r="G6" s="360" t="str">
        <f>IF(様式第１の１!E34="","",様式第１の１!E34)</f>
        <v/>
      </c>
      <c r="H6" s="361"/>
      <c r="I6" s="361"/>
      <c r="J6" s="361"/>
      <c r="K6" s="362"/>
    </row>
    <row r="7" spans="2:11" ht="32.25" customHeight="1" x14ac:dyDescent="0.35">
      <c r="F7" s="168" t="s">
        <v>444</v>
      </c>
      <c r="G7" s="363" t="str">
        <f>IF(様式第１の１!E24="","",様式第１の１!E24)</f>
        <v/>
      </c>
      <c r="H7" s="364"/>
      <c r="I7" s="364"/>
      <c r="J7" s="364"/>
      <c r="K7" s="365"/>
    </row>
    <row r="8" spans="2:11" x14ac:dyDescent="0.35">
      <c r="F8" s="61" t="s">
        <v>445</v>
      </c>
      <c r="G8" s="366" t="str">
        <f>IF(様式第１の１!E26="","",様式第１の１!E26)</f>
        <v/>
      </c>
      <c r="H8" s="367"/>
      <c r="I8" s="367"/>
      <c r="J8" s="367"/>
      <c r="K8" s="368"/>
    </row>
    <row r="11" spans="2:11" x14ac:dyDescent="0.35">
      <c r="B11" s="352" t="s">
        <v>446</v>
      </c>
      <c r="C11" s="352"/>
      <c r="D11" s="352"/>
      <c r="E11" s="352"/>
      <c r="F11" s="352"/>
      <c r="G11" s="352"/>
      <c r="H11" s="352"/>
      <c r="I11" s="352"/>
      <c r="J11" s="352"/>
      <c r="K11" s="352"/>
    </row>
    <row r="12" spans="2:11" x14ac:dyDescent="0.35">
      <c r="B12" s="352"/>
      <c r="C12" s="352"/>
      <c r="D12" s="352"/>
      <c r="E12" s="352"/>
      <c r="F12" s="352"/>
      <c r="G12" s="352"/>
      <c r="H12" s="352"/>
      <c r="I12" s="352"/>
      <c r="J12" s="352"/>
      <c r="K12" s="352"/>
    </row>
    <row r="13" spans="2:11" ht="16.5" customHeight="1" x14ac:dyDescent="0.35">
      <c r="B13" s="169" t="s">
        <v>76</v>
      </c>
      <c r="C13" s="352" t="s">
        <v>447</v>
      </c>
      <c r="D13" s="352"/>
      <c r="E13" s="352"/>
      <c r="F13" s="352"/>
      <c r="G13" s="352"/>
      <c r="H13" s="352"/>
      <c r="I13" s="352"/>
      <c r="J13" s="352"/>
      <c r="K13" s="352"/>
    </row>
    <row r="14" spans="2:11" x14ac:dyDescent="0.35">
      <c r="B14" s="170"/>
      <c r="C14" s="352"/>
      <c r="D14" s="352"/>
      <c r="E14" s="352"/>
      <c r="F14" s="352"/>
      <c r="G14" s="352"/>
      <c r="H14" s="352"/>
      <c r="I14" s="352"/>
      <c r="J14" s="352"/>
      <c r="K14" s="352"/>
    </row>
    <row r="15" spans="2:11" x14ac:dyDescent="0.35">
      <c r="B15" s="170"/>
      <c r="C15" s="352"/>
      <c r="D15" s="352"/>
      <c r="E15" s="352"/>
      <c r="F15" s="352"/>
      <c r="G15" s="352"/>
      <c r="H15" s="352"/>
      <c r="I15" s="352"/>
      <c r="J15" s="352"/>
      <c r="K15" s="352"/>
    </row>
    <row r="16" spans="2:11" x14ac:dyDescent="0.35">
      <c r="B16" s="170"/>
      <c r="C16" s="170"/>
      <c r="D16" s="170"/>
      <c r="E16" s="170"/>
      <c r="F16" s="170"/>
      <c r="G16" s="170"/>
      <c r="H16" s="170"/>
      <c r="I16" s="170"/>
      <c r="J16" s="170"/>
      <c r="K16" s="170"/>
    </row>
    <row r="17" spans="2:13" x14ac:dyDescent="0.35">
      <c r="B17" t="s">
        <v>448</v>
      </c>
    </row>
    <row r="19" spans="2:13" x14ac:dyDescent="0.35">
      <c r="B19" s="172" t="s">
        <v>449</v>
      </c>
      <c r="C19" s="355" t="s">
        <v>450</v>
      </c>
      <c r="D19" s="355"/>
      <c r="E19" s="355"/>
      <c r="F19" s="355"/>
      <c r="G19" s="355"/>
      <c r="H19" s="355"/>
      <c r="I19" s="356"/>
      <c r="J19" s="173" t="s">
        <v>451</v>
      </c>
      <c r="K19" s="174" t="s">
        <v>452</v>
      </c>
    </row>
    <row r="20" spans="2:13" x14ac:dyDescent="0.35">
      <c r="B20" s="175"/>
      <c r="C20" s="357"/>
      <c r="D20" s="357"/>
      <c r="E20" s="357"/>
      <c r="F20" s="357"/>
      <c r="G20" s="357"/>
      <c r="H20" s="357"/>
      <c r="I20" s="358"/>
      <c r="J20" s="176" t="s">
        <v>453</v>
      </c>
      <c r="K20" s="177" t="s">
        <v>454</v>
      </c>
      <c r="M20" s="171">
        <f>IF(J20="■",10,0)</f>
        <v>0</v>
      </c>
    </row>
    <row r="21" spans="2:13" x14ac:dyDescent="0.35">
      <c r="B21" s="178" t="s">
        <v>76</v>
      </c>
      <c r="C21" s="279" t="s">
        <v>455</v>
      </c>
      <c r="D21" s="279"/>
      <c r="E21" s="279"/>
      <c r="F21" s="279"/>
      <c r="G21" s="279"/>
      <c r="H21" s="279"/>
      <c r="I21" s="279"/>
      <c r="J21" s="279"/>
      <c r="K21" s="279"/>
    </row>
    <row r="22" spans="2:13" x14ac:dyDescent="0.35">
      <c r="B22" s="170"/>
      <c r="C22" s="369"/>
      <c r="D22" s="369"/>
      <c r="E22" s="369"/>
      <c r="F22" s="369"/>
      <c r="G22" s="369"/>
      <c r="H22" s="369"/>
      <c r="I22" s="369"/>
      <c r="J22" s="369"/>
      <c r="K22" s="369"/>
    </row>
    <row r="24" spans="2:13" x14ac:dyDescent="0.35">
      <c r="B24" s="172" t="s">
        <v>456</v>
      </c>
      <c r="C24" s="355" t="s">
        <v>457</v>
      </c>
      <c r="D24" s="355"/>
      <c r="E24" s="355"/>
      <c r="F24" s="355"/>
      <c r="G24" s="355"/>
      <c r="H24" s="355"/>
      <c r="I24" s="355"/>
      <c r="J24" s="355"/>
      <c r="K24" s="356"/>
    </row>
    <row r="25" spans="2:13" x14ac:dyDescent="0.35">
      <c r="B25" s="175"/>
      <c r="C25" s="357"/>
      <c r="D25" s="357"/>
      <c r="E25" s="357"/>
      <c r="F25" s="357"/>
      <c r="G25" s="357"/>
      <c r="H25" s="357"/>
      <c r="I25" s="357"/>
      <c r="J25" s="357"/>
      <c r="K25" s="358"/>
    </row>
    <row r="26" spans="2:13" x14ac:dyDescent="0.35">
      <c r="B26" s="179" t="s">
        <v>458</v>
      </c>
      <c r="C26" s="341" t="s">
        <v>459</v>
      </c>
      <c r="D26" s="341"/>
      <c r="E26" s="341"/>
      <c r="F26" s="341"/>
      <c r="G26" s="341"/>
      <c r="H26" s="341"/>
      <c r="I26" s="342"/>
      <c r="J26" s="173" t="s">
        <v>451</v>
      </c>
      <c r="K26" s="173" t="s">
        <v>452</v>
      </c>
    </row>
    <row r="27" spans="2:13" x14ac:dyDescent="0.35">
      <c r="B27" s="180"/>
      <c r="C27" s="352"/>
      <c r="D27" s="352"/>
      <c r="E27" s="352"/>
      <c r="F27" s="352"/>
      <c r="G27" s="352"/>
      <c r="H27" s="352"/>
      <c r="I27" s="353"/>
      <c r="J27" s="176" t="s">
        <v>453</v>
      </c>
      <c r="K27" s="177" t="s">
        <v>454</v>
      </c>
      <c r="M27" s="171">
        <f>IF(J27="■",20,0)</f>
        <v>0</v>
      </c>
    </row>
    <row r="28" spans="2:13" x14ac:dyDescent="0.35">
      <c r="B28" s="181"/>
      <c r="C28" s="343"/>
      <c r="D28" s="343"/>
      <c r="E28" s="343"/>
      <c r="F28" s="343"/>
      <c r="G28" s="343"/>
      <c r="H28" s="343"/>
      <c r="I28" s="344"/>
      <c r="J28" s="182" t="s">
        <v>460</v>
      </c>
      <c r="K28" s="183"/>
    </row>
    <row r="29" spans="2:13" x14ac:dyDescent="0.35">
      <c r="B29" s="179" t="s">
        <v>458</v>
      </c>
      <c r="C29" s="341" t="s">
        <v>461</v>
      </c>
      <c r="D29" s="341"/>
      <c r="E29" s="341"/>
      <c r="F29" s="341"/>
      <c r="G29" s="341"/>
      <c r="H29" s="341"/>
      <c r="I29" s="342"/>
      <c r="J29" s="184" t="s">
        <v>451</v>
      </c>
      <c r="K29" s="184" t="s">
        <v>452</v>
      </c>
    </row>
    <row r="30" spans="2:13" x14ac:dyDescent="0.35">
      <c r="B30" s="180"/>
      <c r="C30" s="352"/>
      <c r="D30" s="352"/>
      <c r="E30" s="352"/>
      <c r="F30" s="352"/>
      <c r="G30" s="352"/>
      <c r="H30" s="352"/>
      <c r="I30" s="353"/>
      <c r="J30" s="176" t="s">
        <v>453</v>
      </c>
      <c r="K30" s="177" t="s">
        <v>454</v>
      </c>
      <c r="M30" s="171">
        <f>IF(J30="■",30,0)</f>
        <v>0</v>
      </c>
    </row>
    <row r="31" spans="2:13" x14ac:dyDescent="0.35">
      <c r="B31" s="181"/>
      <c r="C31" s="343"/>
      <c r="D31" s="343"/>
      <c r="E31" s="343"/>
      <c r="F31" s="343"/>
      <c r="G31" s="343"/>
      <c r="H31" s="343"/>
      <c r="I31" s="344"/>
      <c r="J31" s="182" t="s">
        <v>462</v>
      </c>
      <c r="K31" s="183"/>
    </row>
    <row r="32" spans="2:13" x14ac:dyDescent="0.35">
      <c r="B32" s="179" t="s">
        <v>458</v>
      </c>
      <c r="C32" s="341" t="s">
        <v>463</v>
      </c>
      <c r="D32" s="341"/>
      <c r="E32" s="341"/>
      <c r="F32" s="341"/>
      <c r="G32" s="341"/>
      <c r="H32" s="341"/>
      <c r="I32" s="342"/>
      <c r="J32" s="173" t="s">
        <v>451</v>
      </c>
      <c r="K32" s="173" t="s">
        <v>452</v>
      </c>
    </row>
    <row r="33" spans="2:14" x14ac:dyDescent="0.35">
      <c r="B33" s="180"/>
      <c r="C33" s="352"/>
      <c r="D33" s="352"/>
      <c r="E33" s="352"/>
      <c r="F33" s="352"/>
      <c r="G33" s="352"/>
      <c r="H33" s="352"/>
      <c r="I33" s="353"/>
      <c r="J33" s="176" t="s">
        <v>453</v>
      </c>
      <c r="K33" s="177" t="s">
        <v>454</v>
      </c>
      <c r="M33" s="171">
        <f>IF(J33="■",40,0)</f>
        <v>0</v>
      </c>
    </row>
    <row r="34" spans="2:14" x14ac:dyDescent="0.35">
      <c r="B34" s="181"/>
      <c r="C34" s="343"/>
      <c r="D34" s="343"/>
      <c r="E34" s="343"/>
      <c r="F34" s="343"/>
      <c r="G34" s="343"/>
      <c r="H34" s="343"/>
      <c r="I34" s="344"/>
      <c r="J34" s="182" t="s">
        <v>464</v>
      </c>
      <c r="K34" s="183"/>
    </row>
    <row r="35" spans="2:14" x14ac:dyDescent="0.35">
      <c r="B35" s="179" t="s">
        <v>458</v>
      </c>
      <c r="C35" s="341" t="s">
        <v>465</v>
      </c>
      <c r="D35" s="341"/>
      <c r="E35" s="341"/>
      <c r="F35" s="341"/>
      <c r="G35" s="341"/>
      <c r="H35" s="341"/>
      <c r="I35" s="342"/>
      <c r="J35" s="184" t="s">
        <v>451</v>
      </c>
      <c r="K35" s="184" t="s">
        <v>452</v>
      </c>
    </row>
    <row r="36" spans="2:14" x14ac:dyDescent="0.35">
      <c r="B36" s="180"/>
      <c r="C36" s="352"/>
      <c r="D36" s="352"/>
      <c r="E36" s="352"/>
      <c r="F36" s="352"/>
      <c r="G36" s="352"/>
      <c r="H36" s="352"/>
      <c r="I36" s="353"/>
      <c r="J36" s="176" t="s">
        <v>453</v>
      </c>
      <c r="K36" s="177" t="s">
        <v>454</v>
      </c>
      <c r="M36" s="171">
        <f>IF(J36="■",50,0)</f>
        <v>0</v>
      </c>
    </row>
    <row r="37" spans="2:14" x14ac:dyDescent="0.35">
      <c r="B37" s="181"/>
      <c r="C37" s="343"/>
      <c r="D37" s="343"/>
      <c r="E37" s="343"/>
      <c r="F37" s="343"/>
      <c r="G37" s="343"/>
      <c r="H37" s="343"/>
      <c r="I37" s="344"/>
      <c r="J37" s="182" t="s">
        <v>466</v>
      </c>
      <c r="K37" s="183"/>
    </row>
    <row r="38" spans="2:14" ht="66" x14ac:dyDescent="0.35">
      <c r="B38" s="185"/>
      <c r="C38" s="154"/>
      <c r="D38" s="154"/>
      <c r="E38" s="154"/>
      <c r="F38" s="154"/>
      <c r="G38" s="154"/>
      <c r="H38" s="154"/>
      <c r="I38" s="154"/>
      <c r="J38" s="186"/>
      <c r="K38" s="187" t="s">
        <v>467</v>
      </c>
    </row>
    <row r="39" spans="2:14" x14ac:dyDescent="0.35">
      <c r="B39" t="s">
        <v>76</v>
      </c>
      <c r="C39" s="354" t="s">
        <v>468</v>
      </c>
      <c r="D39" s="354"/>
      <c r="E39" s="354"/>
      <c r="F39" s="354"/>
      <c r="G39" s="354"/>
      <c r="H39" s="354"/>
      <c r="I39" s="354"/>
      <c r="J39" s="354"/>
      <c r="K39" s="354"/>
    </row>
    <row r="40" spans="2:14" x14ac:dyDescent="0.35">
      <c r="B40" s="170"/>
      <c r="C40" s="352" t="s">
        <v>469</v>
      </c>
      <c r="D40" s="352"/>
      <c r="E40" s="352"/>
      <c r="F40" s="352"/>
      <c r="G40" s="352"/>
      <c r="H40" s="352"/>
      <c r="I40" s="352"/>
      <c r="J40" s="352"/>
      <c r="K40" s="352"/>
    </row>
    <row r="41" spans="2:14" x14ac:dyDescent="0.35">
      <c r="B41" s="170"/>
      <c r="C41" s="352"/>
      <c r="D41" s="352"/>
      <c r="E41" s="352"/>
      <c r="F41" s="352"/>
      <c r="G41" s="352"/>
      <c r="H41" s="352"/>
      <c r="I41" s="352"/>
      <c r="J41" s="352"/>
      <c r="K41" s="352"/>
    </row>
    <row r="43" spans="2:14" x14ac:dyDescent="0.35">
      <c r="B43" t="s">
        <v>470</v>
      </c>
    </row>
    <row r="44" spans="2:14" x14ac:dyDescent="0.35">
      <c r="B44" s="172" t="s">
        <v>471</v>
      </c>
      <c r="C44" s="355" t="s">
        <v>472</v>
      </c>
      <c r="D44" s="355"/>
      <c r="E44" s="355"/>
      <c r="F44" s="355"/>
      <c r="G44" s="355"/>
      <c r="H44" s="355"/>
      <c r="I44" s="355"/>
      <c r="J44" s="355"/>
      <c r="K44" s="356"/>
    </row>
    <row r="45" spans="2:14" x14ac:dyDescent="0.35">
      <c r="B45" s="175"/>
      <c r="C45" s="357"/>
      <c r="D45" s="357"/>
      <c r="E45" s="357"/>
      <c r="F45" s="357"/>
      <c r="G45" s="357"/>
      <c r="H45" s="357"/>
      <c r="I45" s="357"/>
      <c r="J45" s="357"/>
      <c r="K45" s="358"/>
    </row>
    <row r="46" spans="2:14" ht="16.5" customHeight="1" x14ac:dyDescent="0.35">
      <c r="B46" s="179" t="s">
        <v>458</v>
      </c>
      <c r="C46" s="341" t="s">
        <v>473</v>
      </c>
      <c r="D46" s="341"/>
      <c r="E46" s="341"/>
      <c r="F46" s="341"/>
      <c r="G46" s="341"/>
      <c r="H46" s="341"/>
      <c r="I46" s="342"/>
      <c r="J46" s="173" t="s">
        <v>451</v>
      </c>
      <c r="K46" s="174" t="s">
        <v>452</v>
      </c>
    </row>
    <row r="47" spans="2:14" x14ac:dyDescent="0.35">
      <c r="B47" s="181"/>
      <c r="C47" s="343"/>
      <c r="D47" s="343"/>
      <c r="E47" s="343"/>
      <c r="F47" s="343"/>
      <c r="G47" s="343"/>
      <c r="H47" s="343"/>
      <c r="I47" s="344"/>
      <c r="J47" s="176" t="s">
        <v>453</v>
      </c>
      <c r="K47" s="177" t="s">
        <v>454</v>
      </c>
      <c r="N47" s="171">
        <f>IF(J47="■",1,0)</f>
        <v>0</v>
      </c>
    </row>
    <row r="48" spans="2:14" ht="16.5" customHeight="1" x14ac:dyDescent="0.35">
      <c r="B48" s="179" t="s">
        <v>458</v>
      </c>
      <c r="C48" s="341" t="s">
        <v>474</v>
      </c>
      <c r="D48" s="341"/>
      <c r="E48" s="341"/>
      <c r="F48" s="341"/>
      <c r="G48" s="341"/>
      <c r="H48" s="341"/>
      <c r="I48" s="342"/>
      <c r="J48" s="173" t="s">
        <v>451</v>
      </c>
      <c r="K48" s="174" t="s">
        <v>452</v>
      </c>
    </row>
    <row r="49" spans="2:14" x14ac:dyDescent="0.35">
      <c r="B49" s="181"/>
      <c r="C49" s="343"/>
      <c r="D49" s="343"/>
      <c r="E49" s="343"/>
      <c r="F49" s="343"/>
      <c r="G49" s="343"/>
      <c r="H49" s="343"/>
      <c r="I49" s="344"/>
      <c r="J49" s="176" t="s">
        <v>453</v>
      </c>
      <c r="K49" s="177" t="s">
        <v>454</v>
      </c>
      <c r="N49" s="171">
        <f>IF(J49="■",1,0)</f>
        <v>0</v>
      </c>
    </row>
    <row r="50" spans="2:14" ht="16.5" customHeight="1" x14ac:dyDescent="0.35">
      <c r="B50" s="179" t="s">
        <v>458</v>
      </c>
      <c r="C50" s="341" t="s">
        <v>475</v>
      </c>
      <c r="D50" s="341"/>
      <c r="E50" s="341"/>
      <c r="F50" s="341"/>
      <c r="G50" s="341"/>
      <c r="H50" s="341"/>
      <c r="I50" s="342"/>
      <c r="J50" s="173" t="s">
        <v>451</v>
      </c>
      <c r="K50" s="174" t="s">
        <v>452</v>
      </c>
    </row>
    <row r="51" spans="2:14" x14ac:dyDescent="0.35">
      <c r="B51" s="181"/>
      <c r="C51" s="343"/>
      <c r="D51" s="343"/>
      <c r="E51" s="343"/>
      <c r="F51" s="343"/>
      <c r="G51" s="343"/>
      <c r="H51" s="343"/>
      <c r="I51" s="344"/>
      <c r="J51" s="176" t="s">
        <v>453</v>
      </c>
      <c r="K51" s="177" t="s">
        <v>454</v>
      </c>
      <c r="N51" s="171">
        <f>IF(J51="■",1,0)</f>
        <v>0</v>
      </c>
    </row>
    <row r="52" spans="2:14" ht="16.5" customHeight="1" x14ac:dyDescent="0.35">
      <c r="B52" s="179" t="s">
        <v>458</v>
      </c>
      <c r="C52" s="341" t="s">
        <v>476</v>
      </c>
      <c r="D52" s="341"/>
      <c r="E52" s="341"/>
      <c r="F52" s="341"/>
      <c r="G52" s="341"/>
      <c r="H52" s="341"/>
      <c r="I52" s="342"/>
      <c r="J52" s="173" t="s">
        <v>451</v>
      </c>
      <c r="K52" s="174" t="s">
        <v>452</v>
      </c>
    </row>
    <row r="53" spans="2:14" x14ac:dyDescent="0.35">
      <c r="B53" s="181"/>
      <c r="C53" s="343"/>
      <c r="D53" s="343"/>
      <c r="E53" s="343"/>
      <c r="F53" s="343"/>
      <c r="G53" s="343"/>
      <c r="H53" s="343"/>
      <c r="I53" s="344"/>
      <c r="J53" s="176" t="s">
        <v>453</v>
      </c>
      <c r="K53" s="177" t="s">
        <v>454</v>
      </c>
      <c r="N53" s="171">
        <f>IF(J53="■",1,0)</f>
        <v>0</v>
      </c>
    </row>
    <row r="54" spans="2:14" x14ac:dyDescent="0.35">
      <c r="B54" s="168" t="s">
        <v>76</v>
      </c>
      <c r="C54" s="354" t="s">
        <v>477</v>
      </c>
      <c r="D54" s="354"/>
      <c r="E54" s="354"/>
      <c r="F54" s="354"/>
      <c r="G54" s="354"/>
      <c r="H54" s="354"/>
      <c r="I54" s="354"/>
      <c r="J54" s="354"/>
      <c r="K54" s="354"/>
      <c r="M54" s="171">
        <f>N47*N49*N51*N53*2</f>
        <v>0</v>
      </c>
    </row>
    <row r="56" spans="2:14" x14ac:dyDescent="0.35">
      <c r="B56" t="s">
        <v>478</v>
      </c>
    </row>
    <row r="57" spans="2:14" x14ac:dyDescent="0.35">
      <c r="B57" s="172" t="s">
        <v>479</v>
      </c>
      <c r="C57" s="355" t="s">
        <v>480</v>
      </c>
      <c r="D57" s="355"/>
      <c r="E57" s="355"/>
      <c r="F57" s="355"/>
      <c r="G57" s="355"/>
      <c r="H57" s="355"/>
      <c r="I57" s="355"/>
      <c r="J57" s="355"/>
      <c r="K57" s="356"/>
    </row>
    <row r="58" spans="2:14" x14ac:dyDescent="0.35">
      <c r="B58" s="175"/>
      <c r="C58" s="357"/>
      <c r="D58" s="357"/>
      <c r="E58" s="357"/>
      <c r="F58" s="357"/>
      <c r="G58" s="357"/>
      <c r="H58" s="357"/>
      <c r="I58" s="357"/>
      <c r="J58" s="357"/>
      <c r="K58" s="358"/>
    </row>
    <row r="59" spans="2:14" ht="16.5" customHeight="1" x14ac:dyDescent="0.35">
      <c r="B59" s="339"/>
      <c r="C59" s="341" t="s">
        <v>481</v>
      </c>
      <c r="D59" s="341"/>
      <c r="E59" s="341"/>
      <c r="F59" s="341"/>
      <c r="G59" s="341"/>
      <c r="H59" s="341"/>
      <c r="I59" s="342"/>
      <c r="J59" s="173" t="s">
        <v>451</v>
      </c>
      <c r="K59" s="174" t="s">
        <v>452</v>
      </c>
    </row>
    <row r="60" spans="2:14" x14ac:dyDescent="0.35">
      <c r="B60" s="340"/>
      <c r="C60" s="343"/>
      <c r="D60" s="343"/>
      <c r="E60" s="343"/>
      <c r="F60" s="343"/>
      <c r="G60" s="343"/>
      <c r="H60" s="343"/>
      <c r="I60" s="344"/>
      <c r="J60" s="176" t="s">
        <v>453</v>
      </c>
      <c r="K60" s="177" t="s">
        <v>454</v>
      </c>
      <c r="N60" s="171">
        <f>IF(J60="■",1,0)</f>
        <v>0</v>
      </c>
    </row>
    <row r="61" spans="2:14" ht="16.5" customHeight="1" x14ac:dyDescent="0.35">
      <c r="B61" s="339" t="s">
        <v>458</v>
      </c>
      <c r="C61" s="341" t="s">
        <v>482</v>
      </c>
      <c r="D61" s="341"/>
      <c r="E61" s="341"/>
      <c r="F61" s="341"/>
      <c r="G61" s="341"/>
      <c r="H61" s="341"/>
      <c r="I61" s="342"/>
      <c r="J61" s="173" t="s">
        <v>451</v>
      </c>
      <c r="K61" s="174" t="s">
        <v>452</v>
      </c>
    </row>
    <row r="62" spans="2:14" x14ac:dyDescent="0.35">
      <c r="B62" s="340"/>
      <c r="C62" s="343"/>
      <c r="D62" s="343"/>
      <c r="E62" s="343"/>
      <c r="F62" s="343"/>
      <c r="G62" s="343"/>
      <c r="H62" s="343"/>
      <c r="I62" s="344"/>
      <c r="J62" s="176" t="s">
        <v>453</v>
      </c>
      <c r="K62" s="177" t="s">
        <v>454</v>
      </c>
      <c r="N62" s="171">
        <f>IF(J62="■",1,0)</f>
        <v>0</v>
      </c>
    </row>
    <row r="63" spans="2:14" ht="16.5" customHeight="1" x14ac:dyDescent="0.35">
      <c r="B63" s="339" t="s">
        <v>458</v>
      </c>
      <c r="C63" s="341" t="s">
        <v>483</v>
      </c>
      <c r="D63" s="341"/>
      <c r="E63" s="341"/>
      <c r="F63" s="341"/>
      <c r="G63" s="341"/>
      <c r="H63" s="341"/>
      <c r="I63" s="342"/>
      <c r="J63" s="173" t="s">
        <v>451</v>
      </c>
      <c r="K63" s="174" t="s">
        <v>452</v>
      </c>
    </row>
    <row r="64" spans="2:14" x14ac:dyDescent="0.35">
      <c r="B64" s="340"/>
      <c r="C64" s="343"/>
      <c r="D64" s="343"/>
      <c r="E64" s="343"/>
      <c r="F64" s="343"/>
      <c r="G64" s="343"/>
      <c r="H64" s="343"/>
      <c r="I64" s="344"/>
      <c r="J64" s="176" t="s">
        <v>453</v>
      </c>
      <c r="K64" s="177" t="s">
        <v>454</v>
      </c>
      <c r="N64" s="171">
        <f>IF(J64="■",1,0)</f>
        <v>0</v>
      </c>
    </row>
    <row r="65" spans="2:14" ht="16.5" customHeight="1" x14ac:dyDescent="0.35">
      <c r="B65" s="339" t="s">
        <v>458</v>
      </c>
      <c r="C65" s="341" t="s">
        <v>484</v>
      </c>
      <c r="D65" s="341"/>
      <c r="E65" s="341"/>
      <c r="F65" s="341"/>
      <c r="G65" s="341"/>
      <c r="H65" s="341"/>
      <c r="I65" s="342"/>
      <c r="J65" s="173" t="s">
        <v>451</v>
      </c>
      <c r="K65" s="174" t="s">
        <v>452</v>
      </c>
    </row>
    <row r="66" spans="2:14" x14ac:dyDescent="0.35">
      <c r="B66" s="340"/>
      <c r="C66" s="343"/>
      <c r="D66" s="343"/>
      <c r="E66" s="343"/>
      <c r="F66" s="343"/>
      <c r="G66" s="343"/>
      <c r="H66" s="343"/>
      <c r="I66" s="344"/>
      <c r="J66" s="176" t="s">
        <v>453</v>
      </c>
      <c r="K66" s="177" t="s">
        <v>454</v>
      </c>
      <c r="N66" s="171">
        <f>IF(J66="■",1,0)</f>
        <v>0</v>
      </c>
    </row>
    <row r="67" spans="2:14" x14ac:dyDescent="0.35">
      <c r="B67" s="66" t="s">
        <v>76</v>
      </c>
      <c r="C67" s="345" t="s">
        <v>477</v>
      </c>
      <c r="D67" s="345"/>
      <c r="E67" s="345"/>
      <c r="F67" s="345"/>
      <c r="G67" s="345"/>
      <c r="H67" s="345"/>
      <c r="I67" s="345"/>
      <c r="J67" s="345"/>
      <c r="K67" s="345"/>
      <c r="M67" s="171">
        <f>N60*N62*N64*N66*3</f>
        <v>0</v>
      </c>
    </row>
    <row r="69" spans="2:14" x14ac:dyDescent="0.35">
      <c r="B69" t="s">
        <v>485</v>
      </c>
    </row>
    <row r="70" spans="2:14" x14ac:dyDescent="0.35">
      <c r="B70" s="346" t="s">
        <v>486</v>
      </c>
      <c r="C70" s="348" t="s">
        <v>487</v>
      </c>
      <c r="D70" s="348"/>
      <c r="E70" s="348"/>
      <c r="F70" s="348"/>
      <c r="G70" s="348"/>
      <c r="H70" s="348"/>
      <c r="I70" s="348"/>
      <c r="J70" s="348"/>
      <c r="K70" s="349"/>
    </row>
    <row r="71" spans="2:14" x14ac:dyDescent="0.35">
      <c r="B71" s="347"/>
      <c r="C71" s="350"/>
      <c r="D71" s="350"/>
      <c r="E71" s="350"/>
      <c r="F71" s="350"/>
      <c r="G71" s="350"/>
      <c r="H71" s="350"/>
      <c r="I71" s="350"/>
      <c r="J71" s="350"/>
      <c r="K71" s="351"/>
    </row>
    <row r="72" spans="2:14" ht="16.5" customHeight="1" x14ac:dyDescent="0.35">
      <c r="B72" s="339" t="s">
        <v>458</v>
      </c>
      <c r="C72" s="341" t="s">
        <v>488</v>
      </c>
      <c r="D72" s="341"/>
      <c r="E72" s="341"/>
      <c r="F72" s="341"/>
      <c r="G72" s="341"/>
      <c r="H72" s="341"/>
      <c r="I72" s="342"/>
      <c r="J72" s="188" t="s">
        <v>451</v>
      </c>
      <c r="K72" s="188" t="s">
        <v>452</v>
      </c>
    </row>
    <row r="73" spans="2:14" x14ac:dyDescent="0.35">
      <c r="B73" s="340"/>
      <c r="C73" s="343"/>
      <c r="D73" s="343"/>
      <c r="E73" s="343"/>
      <c r="F73" s="343"/>
      <c r="G73" s="343"/>
      <c r="H73" s="343"/>
      <c r="I73" s="344"/>
      <c r="J73" s="176" t="s">
        <v>453</v>
      </c>
      <c r="K73" s="177" t="s">
        <v>454</v>
      </c>
      <c r="N73" s="171">
        <f>IF(J73="■",1,0)</f>
        <v>0</v>
      </c>
    </row>
    <row r="74" spans="2:14" ht="16.5" customHeight="1" x14ac:dyDescent="0.35">
      <c r="B74" s="339" t="s">
        <v>458</v>
      </c>
      <c r="C74" s="341" t="s">
        <v>489</v>
      </c>
      <c r="D74" s="341"/>
      <c r="E74" s="341"/>
      <c r="F74" s="341"/>
      <c r="G74" s="341"/>
      <c r="H74" s="341"/>
      <c r="I74" s="342"/>
      <c r="J74" s="174" t="s">
        <v>451</v>
      </c>
      <c r="K74" s="174" t="s">
        <v>452</v>
      </c>
    </row>
    <row r="75" spans="2:14" x14ac:dyDescent="0.35">
      <c r="B75" s="340"/>
      <c r="C75" s="343"/>
      <c r="D75" s="343"/>
      <c r="E75" s="343"/>
      <c r="F75" s="343"/>
      <c r="G75" s="343"/>
      <c r="H75" s="343"/>
      <c r="I75" s="344"/>
      <c r="J75" s="176" t="s">
        <v>453</v>
      </c>
      <c r="K75" s="177" t="s">
        <v>454</v>
      </c>
      <c r="N75" s="171">
        <f>IF(J75="■",1,0)</f>
        <v>0</v>
      </c>
    </row>
    <row r="76" spans="2:14" x14ac:dyDescent="0.35">
      <c r="B76" t="s">
        <v>490</v>
      </c>
      <c r="M76" s="171">
        <f>N73*N75*4</f>
        <v>0</v>
      </c>
    </row>
    <row r="78" spans="2:14" x14ac:dyDescent="0.35">
      <c r="B78" t="s">
        <v>491</v>
      </c>
    </row>
    <row r="79" spans="2:14" x14ac:dyDescent="0.35">
      <c r="B79" s="189" t="s">
        <v>492</v>
      </c>
      <c r="C79" s="279" t="s">
        <v>493</v>
      </c>
      <c r="D79" s="279"/>
      <c r="E79" s="279"/>
      <c r="F79" s="279"/>
      <c r="G79" s="279"/>
      <c r="H79" s="279"/>
      <c r="I79" s="279"/>
      <c r="J79" s="279"/>
      <c r="K79" s="337"/>
    </row>
    <row r="80" spans="2:14" x14ac:dyDescent="0.35">
      <c r="B80" s="181"/>
      <c r="C80" s="280"/>
      <c r="D80" s="280"/>
      <c r="E80" s="280"/>
      <c r="F80" s="280"/>
      <c r="G80" s="280"/>
      <c r="H80" s="280"/>
      <c r="I80" s="280"/>
      <c r="J80" s="280"/>
      <c r="K80" s="338"/>
    </row>
    <row r="81" spans="2:14" ht="16.5" customHeight="1" x14ac:dyDescent="0.35">
      <c r="B81" s="339" t="s">
        <v>458</v>
      </c>
      <c r="C81" s="341" t="s">
        <v>494</v>
      </c>
      <c r="D81" s="341"/>
      <c r="E81" s="341"/>
      <c r="F81" s="341"/>
      <c r="G81" s="341"/>
      <c r="H81" s="341"/>
      <c r="I81" s="342"/>
      <c r="J81" s="188" t="s">
        <v>451</v>
      </c>
      <c r="K81" s="188" t="s">
        <v>452</v>
      </c>
    </row>
    <row r="82" spans="2:14" x14ac:dyDescent="0.35">
      <c r="B82" s="340"/>
      <c r="C82" s="343"/>
      <c r="D82" s="343"/>
      <c r="E82" s="343"/>
      <c r="F82" s="343"/>
      <c r="G82" s="343"/>
      <c r="H82" s="343"/>
      <c r="I82" s="344"/>
      <c r="J82" s="176" t="s">
        <v>453</v>
      </c>
      <c r="K82" s="177" t="s">
        <v>454</v>
      </c>
      <c r="N82" s="171">
        <f>IF(J82="■",1,0)</f>
        <v>0</v>
      </c>
    </row>
    <row r="83" spans="2:14" x14ac:dyDescent="0.35">
      <c r="B83" s="61" t="s">
        <v>76</v>
      </c>
      <c r="C83" s="345" t="s">
        <v>495</v>
      </c>
      <c r="D83" s="345"/>
      <c r="E83" s="345"/>
      <c r="F83" s="345"/>
      <c r="G83" s="345"/>
      <c r="H83" s="345"/>
      <c r="I83" s="345"/>
      <c r="J83" s="345"/>
      <c r="K83" s="345"/>
      <c r="M83" s="171">
        <f>N82*5</f>
        <v>0</v>
      </c>
    </row>
    <row r="84" spans="2:14" x14ac:dyDescent="0.35">
      <c r="M84" s="171">
        <f>SUM(M20:M83)</f>
        <v>0</v>
      </c>
    </row>
  </sheetData>
  <sheetProtection algorithmName="SHA-512" hashValue="rpBdw+sdNuMg2G+MKUbobPIjxqAv34/bePn7bAoxVSNR4u2UGyMUuhlNUWOGYMq3pcmGnlTwfn1VM5NQII6NPg==" saltValue="bxnCnDdnSa/hdrZYjOmjsA==" spinCount="100000" sheet="1" objects="1" scenarios="1" selectLockedCells="1"/>
  <mergeCells count="42">
    <mergeCell ref="C29:I31"/>
    <mergeCell ref="B2:J2"/>
    <mergeCell ref="B3:J3"/>
    <mergeCell ref="G6:K6"/>
    <mergeCell ref="G7:K7"/>
    <mergeCell ref="G8:K8"/>
    <mergeCell ref="B11:K12"/>
    <mergeCell ref="C13:K15"/>
    <mergeCell ref="C19:I20"/>
    <mergeCell ref="C21:K22"/>
    <mergeCell ref="C24:K25"/>
    <mergeCell ref="C26:I28"/>
    <mergeCell ref="B59:B60"/>
    <mergeCell ref="C59:I60"/>
    <mergeCell ref="C32:I34"/>
    <mergeCell ref="C35:I37"/>
    <mergeCell ref="C39:K39"/>
    <mergeCell ref="C40:K41"/>
    <mergeCell ref="C44:K45"/>
    <mergeCell ref="C46:I47"/>
    <mergeCell ref="C48:I49"/>
    <mergeCell ref="C50:I51"/>
    <mergeCell ref="C52:I53"/>
    <mergeCell ref="C54:K54"/>
    <mergeCell ref="C57:K58"/>
    <mergeCell ref="B61:B62"/>
    <mergeCell ref="C61:I62"/>
    <mergeCell ref="B63:B64"/>
    <mergeCell ref="C63:I64"/>
    <mergeCell ref="B65:B66"/>
    <mergeCell ref="C65:I66"/>
    <mergeCell ref="C79:K80"/>
    <mergeCell ref="B81:B82"/>
    <mergeCell ref="C81:I82"/>
    <mergeCell ref="C83:K83"/>
    <mergeCell ref="C67:K67"/>
    <mergeCell ref="B70:B71"/>
    <mergeCell ref="C70:K71"/>
    <mergeCell ref="B72:B73"/>
    <mergeCell ref="C72:I73"/>
    <mergeCell ref="B74:B75"/>
    <mergeCell ref="C74:I75"/>
  </mergeCells>
  <phoneticPr fontId="8"/>
  <pageMargins left="0.46" right="0.44" top="0.64" bottom="0.5699999999999999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C985C00-0C16-43E7-8A19-A12379E6DEEF}">
          <x14:formula1>
            <xm:f>list!$V$2:$V$3</xm:f>
          </x14:formula1>
          <xm:sqref>J82:K82 J73 K73 J75 K75 J66 K66 J64 K64 J62 K62 J60 K60 J53 K53 J51 K51 J49 K49 J47 K47 J36 K36 J33 J30 K30 K33 J27 K27 J20 K20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X55"/>
  <sheetViews>
    <sheetView showGridLines="0" zoomScale="75" zoomScaleNormal="75" zoomScaleSheetLayoutView="100" workbookViewId="0">
      <selection activeCell="E9" sqref="E9:M9"/>
    </sheetView>
  </sheetViews>
  <sheetFormatPr defaultColWidth="12.42578125" defaultRowHeight="18" x14ac:dyDescent="0.35"/>
  <cols>
    <col min="1" max="1" width="6.42578125" style="2" customWidth="1"/>
    <col min="2" max="2" width="0.85546875" style="2" customWidth="1"/>
    <col min="3" max="3" width="18.28515625" style="2" customWidth="1"/>
    <col min="4" max="4" width="26.28515625" style="2" customWidth="1"/>
    <col min="5" max="5" width="3.42578125" style="2" customWidth="1"/>
    <col min="6" max="6" width="26.28515625" style="2" customWidth="1"/>
    <col min="7" max="7" width="3.42578125" style="2" customWidth="1"/>
    <col min="8" max="8" width="6.7109375" style="2" customWidth="1"/>
    <col min="9" max="9" width="8.7109375" style="2" customWidth="1"/>
    <col min="10" max="10" width="12.28515625" style="2" customWidth="1"/>
    <col min="11" max="11" width="4.5703125" style="2" customWidth="1"/>
    <col min="12" max="12" width="26.28515625" style="2" customWidth="1"/>
    <col min="13" max="13" width="4.42578125" style="2" customWidth="1"/>
    <col min="14" max="14" width="0.7109375" style="2" customWidth="1"/>
    <col min="15" max="16" width="12.42578125" style="2"/>
    <col min="17" max="20" width="12.42578125" style="56"/>
    <col min="21" max="23" width="6.42578125" style="56" bestFit="1" customWidth="1"/>
    <col min="24" max="24" width="12.42578125" style="56"/>
    <col min="25" max="25" width="12.42578125" style="47"/>
    <col min="26" max="26" width="12.42578125" style="40"/>
    <col min="27" max="27" width="12.42578125" style="40" customWidth="1"/>
    <col min="28" max="36" width="12.42578125" style="40"/>
    <col min="37" max="38" width="12.42578125" style="47"/>
    <col min="39" max="43" width="12.42578125" style="56"/>
    <col min="44" max="48" width="12.42578125" style="47"/>
    <col min="49" max="50" width="12.42578125" style="56"/>
    <col min="51" max="16384" width="12.42578125" style="2"/>
  </cols>
  <sheetData>
    <row r="1" spans="1:37" ht="6" customHeight="1" x14ac:dyDescent="0.35"/>
    <row r="2" spans="1:37" ht="23.25" customHeight="1" x14ac:dyDescent="0.35">
      <c r="C2" s="3" t="str">
        <f>IF(様式第１の１!A$1=list!F$1,"別紙２の１",IF(様式第１の１!A$1=list!H$1,"別紙２の２",IF(様式第１の１!A$1=list!J$1,"別紙２の３","")))</f>
        <v>別紙２の１</v>
      </c>
      <c r="D2" s="4"/>
      <c r="E2" s="4"/>
      <c r="F2" s="4"/>
      <c r="G2" s="4"/>
      <c r="H2" s="4"/>
      <c r="I2" s="4"/>
      <c r="J2" s="4"/>
      <c r="K2" s="4"/>
      <c r="L2" s="4"/>
      <c r="M2" s="4"/>
    </row>
    <row r="3" spans="1:37" ht="42" customHeight="1" x14ac:dyDescent="0.6">
      <c r="C3" s="429" t="str">
        <f>IF(様式第１の１!B6=list!E3,list!D3,IF(様式第１の１!B6=list!E4,list!D4,IF(様式第１の１!B6=list!E5,list!D5,"国立公園・温泉地等での滞在型ツアー・ワーケーション推進事業")))</f>
        <v>国立・国定公園での滞在型ツアー推進事業</v>
      </c>
      <c r="D3" s="429"/>
      <c r="E3" s="429"/>
      <c r="F3" s="429"/>
      <c r="G3" s="429"/>
      <c r="H3" s="429"/>
      <c r="I3" s="429"/>
      <c r="J3" s="429"/>
      <c r="K3" s="429"/>
      <c r="L3" s="429"/>
      <c r="M3" s="429"/>
      <c r="Z3" s="40" t="s">
        <v>41</v>
      </c>
      <c r="AA3" s="40" t="s">
        <v>30</v>
      </c>
      <c r="AB3" s="40" t="s">
        <v>0</v>
      </c>
      <c r="AC3" s="40" t="s">
        <v>39</v>
      </c>
      <c r="AH3" s="40" t="s">
        <v>59</v>
      </c>
      <c r="AI3" s="40" t="s">
        <v>60</v>
      </c>
    </row>
    <row r="4" spans="1:37" ht="40.5" customHeight="1" x14ac:dyDescent="0.35">
      <c r="C4" s="445" t="s">
        <v>80</v>
      </c>
      <c r="D4" s="445"/>
      <c r="E4" s="445"/>
      <c r="F4" s="445"/>
      <c r="G4" s="445"/>
      <c r="H4" s="445"/>
      <c r="I4" s="445"/>
      <c r="J4" s="445"/>
      <c r="K4" s="445"/>
      <c r="L4" s="445"/>
      <c r="M4" s="445"/>
      <c r="S4" s="151"/>
      <c r="Z4" s="41" t="s">
        <v>78</v>
      </c>
      <c r="AA4" s="41" t="s">
        <v>78</v>
      </c>
      <c r="AB4" s="41" t="s">
        <v>79</v>
      </c>
      <c r="AC4" s="40" t="str">
        <f>IF(AD18+AE18&gt;0,"",IF(AD16=1,1,IF((AD17+AE17)=2,1/2,IF((AD17-AE16)=0,1,1/2))))</f>
        <v/>
      </c>
      <c r="AD4" s="40" t="s">
        <v>30</v>
      </c>
      <c r="AE4" s="40" t="s">
        <v>46</v>
      </c>
      <c r="AH4" s="40" t="s">
        <v>78</v>
      </c>
    </row>
    <row r="5" spans="1:37" ht="24.75" customHeight="1" thickBot="1" x14ac:dyDescent="0.4">
      <c r="C5" s="5" t="s">
        <v>52</v>
      </c>
      <c r="D5" s="444" t="str">
        <f>IF(様式第１の１!E24="","",様式第１の１!E24)</f>
        <v/>
      </c>
      <c r="E5" s="444"/>
      <c r="F5" s="444"/>
      <c r="G5" s="444"/>
      <c r="H5" s="444"/>
      <c r="I5" s="6"/>
      <c r="J5" s="443" t="s">
        <v>70</v>
      </c>
      <c r="K5" s="443"/>
      <c r="L5" s="84" t="str">
        <f>AC4</f>
        <v/>
      </c>
      <c r="M5" s="6"/>
      <c r="S5" s="152"/>
      <c r="Z5" s="40" t="s">
        <v>49</v>
      </c>
      <c r="AA5" s="42" t="s">
        <v>33</v>
      </c>
      <c r="AB5" s="43" t="s">
        <v>28</v>
      </c>
      <c r="AD5" s="40">
        <f>COUNTIF($E$9,AA5)</f>
        <v>0</v>
      </c>
      <c r="AE5" s="40">
        <f>COUNTIF($E$13,Z5)</f>
        <v>0</v>
      </c>
      <c r="AH5" s="40" t="s">
        <v>382</v>
      </c>
      <c r="AI5" s="40" t="str">
        <f>IF(AC4="","",IF(AC4=1,"※上限800万円","⇒"))</f>
        <v/>
      </c>
      <c r="AJ5" s="40" t="str">
        <f>IF(AC4="","",IF(AC4=1,8000000,"上限なし"))</f>
        <v/>
      </c>
      <c r="AK5" s="47" t="str">
        <f>IF(AC4="","",IF(AC4=1,"※定額（上限800万円）","※交付率：総事業費から寄付金その他収入を控除した額の1/2"))</f>
        <v/>
      </c>
    </row>
    <row r="6" spans="1:37" ht="11.25" customHeight="1" x14ac:dyDescent="0.35">
      <c r="C6" s="7"/>
      <c r="D6" s="8"/>
      <c r="E6" s="8"/>
      <c r="F6" s="8"/>
      <c r="G6" s="8"/>
      <c r="H6" s="8"/>
      <c r="I6" s="9"/>
      <c r="J6" s="9"/>
      <c r="K6" s="9"/>
      <c r="L6" s="10"/>
      <c r="M6" s="6"/>
      <c r="S6" s="153"/>
      <c r="Z6" s="40" t="s">
        <v>434</v>
      </c>
      <c r="AA6" s="44" t="s">
        <v>32</v>
      </c>
      <c r="AB6" s="43" t="s">
        <v>29</v>
      </c>
      <c r="AD6" s="40">
        <f t="shared" ref="AD6:AD15" si="0">COUNTIF($E$9,AA6)</f>
        <v>0</v>
      </c>
      <c r="AE6" s="40">
        <f t="shared" ref="AE6:AE12" si="1">COUNTIF($E$13,Z6)</f>
        <v>0</v>
      </c>
      <c r="AH6" s="40" t="s">
        <v>394</v>
      </c>
      <c r="AI6" s="40" t="str">
        <f>IF(AC4="","",IF(AC4=1,"※上限250万円","⇒"))</f>
        <v/>
      </c>
      <c r="AJ6" s="40" t="str">
        <f>IF(AC4="","",IF(AC4=1,2500000,"上限なし"))</f>
        <v/>
      </c>
      <c r="AK6" s="47" t="str">
        <f>IF(AC4="","",IF(AC4=1,"※定額（上限250万円）","※交付率：総事業費から寄付金その他収入を控除した額の1/2"))</f>
        <v/>
      </c>
    </row>
    <row r="7" spans="1:37" ht="24.75" thickBot="1" x14ac:dyDescent="0.4">
      <c r="C7" s="5" t="s">
        <v>4</v>
      </c>
      <c r="D7" s="444" t="str">
        <f>IF(様式第１の１!E17="","",様式第１の１!E17)</f>
        <v/>
      </c>
      <c r="E7" s="444"/>
      <c r="F7" s="444"/>
      <c r="G7" s="444"/>
      <c r="H7" s="444"/>
      <c r="I7" s="444"/>
      <c r="J7" s="444"/>
      <c r="K7" s="444"/>
      <c r="L7" s="444"/>
      <c r="M7" s="11"/>
      <c r="S7" s="153"/>
      <c r="U7" s="81"/>
      <c r="V7" s="81"/>
      <c r="W7" s="81"/>
      <c r="Z7" s="40" t="s">
        <v>42</v>
      </c>
      <c r="AA7" s="44" t="s">
        <v>34</v>
      </c>
      <c r="AB7" s="45"/>
      <c r="AD7" s="40">
        <f t="shared" si="0"/>
        <v>0</v>
      </c>
      <c r="AE7" s="40">
        <f t="shared" si="1"/>
        <v>0</v>
      </c>
      <c r="AH7" s="40" t="s">
        <v>393</v>
      </c>
      <c r="AJ7" s="50"/>
    </row>
    <row r="8" spans="1:37" ht="24.75" thickBot="1" x14ac:dyDescent="0.4">
      <c r="A8" s="79">
        <v>23.5</v>
      </c>
      <c r="C8" s="7"/>
      <c r="D8" s="8"/>
      <c r="E8" s="8"/>
      <c r="F8" s="8"/>
      <c r="G8" s="8"/>
      <c r="H8" s="8"/>
      <c r="I8" s="8"/>
      <c r="J8" s="8"/>
      <c r="K8" s="8"/>
      <c r="L8" s="8"/>
      <c r="M8" s="11"/>
      <c r="U8" s="81"/>
      <c r="V8" s="81"/>
      <c r="W8" s="81"/>
      <c r="Z8" s="40" t="s">
        <v>43</v>
      </c>
      <c r="AA8" s="40" t="s">
        <v>35</v>
      </c>
      <c r="AB8" s="45"/>
      <c r="AD8" s="40">
        <f t="shared" si="0"/>
        <v>0</v>
      </c>
      <c r="AE8" s="40">
        <f t="shared" si="1"/>
        <v>0</v>
      </c>
    </row>
    <row r="9" spans="1:37" ht="22.5" customHeight="1" thickBot="1" x14ac:dyDescent="0.4">
      <c r="A9" s="79">
        <v>22.5</v>
      </c>
      <c r="C9" s="446" t="s">
        <v>30</v>
      </c>
      <c r="D9" s="447"/>
      <c r="E9" s="380" t="s">
        <v>77</v>
      </c>
      <c r="F9" s="381"/>
      <c r="G9" s="381"/>
      <c r="H9" s="381"/>
      <c r="I9" s="381"/>
      <c r="J9" s="381"/>
      <c r="K9" s="381"/>
      <c r="L9" s="381"/>
      <c r="M9" s="382"/>
      <c r="U9" s="81"/>
      <c r="V9" s="81"/>
      <c r="W9" s="81"/>
      <c r="Z9" s="40" t="s">
        <v>82</v>
      </c>
      <c r="AA9" s="40" t="s">
        <v>36</v>
      </c>
      <c r="AB9" s="45"/>
      <c r="AD9" s="40">
        <f t="shared" si="0"/>
        <v>0</v>
      </c>
      <c r="AE9" s="40">
        <f t="shared" si="1"/>
        <v>0</v>
      </c>
    </row>
    <row r="10" spans="1:37" ht="9" customHeight="1" thickBot="1" x14ac:dyDescent="0.4">
      <c r="A10" s="79">
        <v>9.5</v>
      </c>
      <c r="C10" s="448"/>
      <c r="D10" s="448"/>
      <c r="E10" s="449"/>
      <c r="F10" s="449"/>
      <c r="G10" s="449"/>
      <c r="H10" s="449"/>
      <c r="I10" s="449"/>
      <c r="J10" s="449"/>
      <c r="K10" s="449"/>
      <c r="L10" s="449"/>
      <c r="M10" s="449"/>
      <c r="U10" s="81"/>
      <c r="V10" s="81"/>
      <c r="W10" s="81"/>
      <c r="Z10" s="40" t="s">
        <v>44</v>
      </c>
      <c r="AA10" s="40" t="s">
        <v>37</v>
      </c>
      <c r="AB10" s="45"/>
      <c r="AD10" s="40">
        <f t="shared" si="0"/>
        <v>0</v>
      </c>
      <c r="AE10" s="40">
        <f t="shared" si="1"/>
        <v>0</v>
      </c>
    </row>
    <row r="11" spans="1:37" ht="14.25" hidden="1" customHeight="1" thickBot="1" x14ac:dyDescent="0.4">
      <c r="A11" s="79">
        <v>22.5</v>
      </c>
      <c r="C11" s="461" t="s">
        <v>59</v>
      </c>
      <c r="D11" s="462"/>
      <c r="E11" s="463" t="str">
        <f>IF(様式第１の１!A$1=list!F$1,list!D3,IF(様式第１の１!A$1=list!H$1,list!D4,IF(様式第１の１!A$1=list!J$1,list!D5,"")))</f>
        <v>国立・国定公園での滞在型ツアー推進事業</v>
      </c>
      <c r="F11" s="464"/>
      <c r="G11" s="464"/>
      <c r="H11" s="464"/>
      <c r="I11" s="464"/>
      <c r="J11" s="464"/>
      <c r="K11" s="464"/>
      <c r="L11" s="464"/>
      <c r="M11" s="465"/>
      <c r="U11" s="81"/>
      <c r="V11" s="81"/>
      <c r="W11" s="81"/>
      <c r="Z11" s="40" t="s">
        <v>435</v>
      </c>
      <c r="AA11" s="40" t="s">
        <v>38</v>
      </c>
      <c r="AB11" s="45"/>
      <c r="AD11" s="40">
        <f t="shared" ref="AD11:AD12" si="2">COUNTIF($E$9,AA11)</f>
        <v>0</v>
      </c>
      <c r="AE11" s="40">
        <f t="shared" si="1"/>
        <v>0</v>
      </c>
    </row>
    <row r="12" spans="1:37" ht="9" hidden="1" customHeight="1" thickBot="1" x14ac:dyDescent="0.4">
      <c r="A12" s="79">
        <v>9.5</v>
      </c>
      <c r="C12" s="33"/>
      <c r="D12" s="33"/>
      <c r="E12" s="34"/>
      <c r="F12" s="34"/>
      <c r="G12" s="34"/>
      <c r="H12" s="34"/>
      <c r="I12" s="34"/>
      <c r="J12" s="34"/>
      <c r="K12" s="34"/>
      <c r="L12" s="34"/>
      <c r="M12" s="34"/>
      <c r="U12" s="81"/>
      <c r="V12" s="81"/>
      <c r="W12" s="81"/>
      <c r="Z12" s="40" t="s">
        <v>437</v>
      </c>
      <c r="AA12" s="40" t="s">
        <v>50</v>
      </c>
      <c r="AB12" s="45"/>
      <c r="AD12" s="40">
        <f t="shared" si="2"/>
        <v>0</v>
      </c>
      <c r="AE12" s="40">
        <f t="shared" si="1"/>
        <v>0</v>
      </c>
    </row>
    <row r="13" spans="1:37" ht="22.5" customHeight="1" thickBot="1" x14ac:dyDescent="0.4">
      <c r="A13" s="79">
        <v>22.5</v>
      </c>
      <c r="C13" s="378" t="s">
        <v>31</v>
      </c>
      <c r="D13" s="379"/>
      <c r="E13" s="380" t="s">
        <v>77</v>
      </c>
      <c r="F13" s="381"/>
      <c r="G13" s="381"/>
      <c r="H13" s="381"/>
      <c r="I13" s="381"/>
      <c r="J13" s="381"/>
      <c r="K13" s="381"/>
      <c r="L13" s="381"/>
      <c r="M13" s="382"/>
      <c r="U13" s="81"/>
      <c r="V13" s="81"/>
      <c r="W13" s="81"/>
      <c r="AA13" s="40" t="s">
        <v>40</v>
      </c>
      <c r="AB13" s="45"/>
      <c r="AD13" s="40">
        <f t="shared" si="0"/>
        <v>0</v>
      </c>
    </row>
    <row r="14" spans="1:37" ht="9" customHeight="1" thickBot="1" x14ac:dyDescent="0.4">
      <c r="A14" s="79">
        <v>9.5</v>
      </c>
      <c r="C14" s="32"/>
      <c r="D14" s="32"/>
      <c r="E14" s="8"/>
      <c r="F14" s="8"/>
      <c r="G14" s="8"/>
      <c r="H14" s="8"/>
      <c r="I14" s="8"/>
      <c r="J14" s="8"/>
      <c r="K14" s="8"/>
      <c r="L14" s="8"/>
      <c r="M14" s="8"/>
      <c r="U14" s="81"/>
      <c r="V14" s="81"/>
      <c r="W14" s="81"/>
      <c r="AA14" s="40" t="s">
        <v>61</v>
      </c>
      <c r="AB14" s="45"/>
      <c r="AD14" s="40">
        <f t="shared" si="0"/>
        <v>0</v>
      </c>
    </row>
    <row r="15" spans="1:37" ht="24" customHeight="1" thickBot="1" x14ac:dyDescent="0.4">
      <c r="A15" s="79">
        <v>24</v>
      </c>
      <c r="C15" s="373" t="s">
        <v>24</v>
      </c>
      <c r="D15" s="374"/>
      <c r="E15" s="375" t="str">
        <f>IF(消費税取扱!M84=10,list!C4,IF(消費税取扱!M84=22,list!C5,IF(消費税取扱!M84=33,list!C6,IF(消費税取扱!M84=44,list!C7,IF(消費税取扱!M84=55,list!C8,list!C3)))))</f>
        <v>■税抜きで応募申請する</v>
      </c>
      <c r="F15" s="376"/>
      <c r="G15" s="376"/>
      <c r="H15" s="376"/>
      <c r="I15" s="376"/>
      <c r="J15" s="376"/>
      <c r="K15" s="376"/>
      <c r="L15" s="376"/>
      <c r="M15" s="377"/>
      <c r="U15" s="81"/>
      <c r="V15" s="81"/>
      <c r="W15" s="81"/>
      <c r="AA15" s="40" t="s">
        <v>62</v>
      </c>
      <c r="AB15" s="46"/>
      <c r="AC15" s="47"/>
      <c r="AD15" s="40">
        <f t="shared" si="0"/>
        <v>0</v>
      </c>
      <c r="AE15" s="47"/>
    </row>
    <row r="16" spans="1:37" ht="18.600000000000001" customHeight="1" x14ac:dyDescent="0.35">
      <c r="A16" s="78"/>
      <c r="C16" s="36"/>
      <c r="D16" s="36"/>
      <c r="E16" s="37"/>
      <c r="F16" s="37"/>
      <c r="G16" s="37"/>
      <c r="H16" s="37"/>
      <c r="I16" s="37"/>
      <c r="J16" s="37"/>
      <c r="K16" s="37"/>
      <c r="L16" s="37"/>
      <c r="M16" s="37"/>
      <c r="U16" s="81"/>
      <c r="V16" s="81"/>
      <c r="W16" s="81"/>
      <c r="AB16" s="45"/>
      <c r="AC16" s="40" t="s">
        <v>47</v>
      </c>
      <c r="AD16" s="40">
        <f>SUM(AD7:AD12)</f>
        <v>0</v>
      </c>
      <c r="AE16" s="40">
        <f>SUM(AE6:AE12)</f>
        <v>0</v>
      </c>
    </row>
    <row r="17" spans="3:31" ht="31.5" customHeight="1" thickBot="1" x14ac:dyDescent="0.55000000000000004">
      <c r="C17" s="12" t="s">
        <v>58</v>
      </c>
      <c r="D17" s="8"/>
      <c r="E17" s="8"/>
      <c r="F17" s="8"/>
      <c r="G17" s="8"/>
      <c r="H17" s="8"/>
      <c r="I17" s="8"/>
      <c r="J17" s="9"/>
      <c r="K17" s="9"/>
      <c r="L17" s="13"/>
      <c r="M17" s="11"/>
      <c r="U17" s="81"/>
      <c r="V17" s="81"/>
      <c r="W17" s="81"/>
      <c r="AB17" s="45"/>
      <c r="AC17" s="40" t="s">
        <v>48</v>
      </c>
      <c r="AD17" s="40">
        <f>AD5+AD6</f>
        <v>0</v>
      </c>
      <c r="AE17" s="40">
        <f>AE5+AE6</f>
        <v>0</v>
      </c>
    </row>
    <row r="18" spans="3:31" ht="73.5" customHeight="1" x14ac:dyDescent="0.35">
      <c r="C18" s="383" t="s">
        <v>3</v>
      </c>
      <c r="D18" s="430" t="s">
        <v>63</v>
      </c>
      <c r="E18" s="431"/>
      <c r="F18" s="432" t="s">
        <v>64</v>
      </c>
      <c r="G18" s="433"/>
      <c r="H18" s="432" t="s">
        <v>22</v>
      </c>
      <c r="I18" s="434"/>
      <c r="J18" s="434"/>
      <c r="K18" s="431"/>
      <c r="L18" s="432" t="s">
        <v>65</v>
      </c>
      <c r="M18" s="437"/>
      <c r="U18" s="82"/>
      <c r="V18" s="82"/>
      <c r="W18" s="82"/>
      <c r="AB18" s="45"/>
      <c r="AC18" s="40" t="s">
        <v>51</v>
      </c>
      <c r="AD18" s="40">
        <f>IF(E9=AA4,1,0)</f>
        <v>1</v>
      </c>
      <c r="AE18" s="40">
        <f>IF(E13=Z4,1,0)</f>
        <v>1</v>
      </c>
    </row>
    <row r="19" spans="3:31" ht="21.75" customHeight="1" thickBot="1" x14ac:dyDescent="0.4">
      <c r="C19" s="384"/>
      <c r="D19" s="15">
        <f>IF(E15=AB4,"",IF(E15=AB5,F51,F51+F52))</f>
        <v>0</v>
      </c>
      <c r="E19" s="15" t="s">
        <v>23</v>
      </c>
      <c r="F19" s="35">
        <f>F28</f>
        <v>0</v>
      </c>
      <c r="G19" s="15" t="s">
        <v>23</v>
      </c>
      <c r="H19" s="389">
        <f>IF(ISNUMBER(D19),D19-F19,0)</f>
        <v>0</v>
      </c>
      <c r="I19" s="390"/>
      <c r="J19" s="391"/>
      <c r="K19" s="15" t="s">
        <v>23</v>
      </c>
      <c r="L19" s="14">
        <f>D19</f>
        <v>0</v>
      </c>
      <c r="M19" s="16" t="s">
        <v>23</v>
      </c>
      <c r="AB19" s="45"/>
    </row>
    <row r="20" spans="3:31" ht="21.75" customHeight="1" x14ac:dyDescent="0.35">
      <c r="C20" s="384"/>
      <c r="D20" s="395" t="s">
        <v>73</v>
      </c>
      <c r="E20" s="388"/>
      <c r="F20" s="396" t="s">
        <v>71</v>
      </c>
      <c r="G20" s="397"/>
      <c r="H20" s="386" t="s">
        <v>74</v>
      </c>
      <c r="I20" s="387"/>
      <c r="J20" s="387"/>
      <c r="K20" s="388"/>
      <c r="L20" s="48"/>
      <c r="M20" s="49"/>
      <c r="AB20" s="45"/>
    </row>
    <row r="21" spans="3:31" ht="50.1" customHeight="1" x14ac:dyDescent="0.35">
      <c r="C21" s="384"/>
      <c r="D21" s="438" t="s">
        <v>75</v>
      </c>
      <c r="E21" s="439"/>
      <c r="F21" s="398"/>
      <c r="G21" s="399"/>
      <c r="H21" s="440" t="str">
        <f>IF(E11=AH5,AK5,IF(E11=AH6,AK6,""))</f>
        <v/>
      </c>
      <c r="I21" s="441"/>
      <c r="J21" s="441"/>
      <c r="K21" s="442"/>
      <c r="L21" s="435"/>
      <c r="M21" s="436"/>
      <c r="AB21" s="45"/>
    </row>
    <row r="22" spans="3:31" ht="21.75" customHeight="1" thickBot="1" x14ac:dyDescent="0.4">
      <c r="C22" s="385"/>
      <c r="D22" s="38">
        <f>MIN(H19,L19)</f>
        <v>0</v>
      </c>
      <c r="E22" s="15" t="s">
        <v>23</v>
      </c>
      <c r="F22" s="39" t="str">
        <f>IF(様式第１の１!B6=list!E3,IF(ISNUMBER(AJ5),MIN(D22,AJ5),AJ5),IF(様式第１の１!B6=list!E4,IF(ISNUMBER(AJ6),MIN(D22,AJ6),AJ6),""))</f>
        <v/>
      </c>
      <c r="G22" s="15"/>
      <c r="H22" s="389" t="str">
        <f>IF(ISNUMBER(L5),IF(F22="上限なし",ROUNDDOWN(D22*L5,-3),ROUNDDOWN(F22*L5,-3)),"")</f>
        <v/>
      </c>
      <c r="I22" s="390"/>
      <c r="J22" s="391"/>
      <c r="K22" s="15" t="s">
        <v>23</v>
      </c>
      <c r="L22" s="14"/>
      <c r="M22" s="16"/>
    </row>
    <row r="23" spans="3:31" ht="60" hidden="1" customHeight="1" x14ac:dyDescent="0.35">
      <c r="C23" s="30"/>
      <c r="D23" s="409" t="s">
        <v>27</v>
      </c>
      <c r="E23" s="410"/>
      <c r="F23" s="409" t="s">
        <v>25</v>
      </c>
      <c r="G23" s="411"/>
      <c r="H23" s="450" t="s">
        <v>26</v>
      </c>
      <c r="I23" s="451"/>
      <c r="J23" s="451"/>
      <c r="K23" s="452"/>
      <c r="L23" s="412"/>
      <c r="M23" s="413"/>
      <c r="N23" s="17"/>
    </row>
    <row r="24" spans="3:31" ht="21.6" hidden="1" customHeight="1" thickBot="1" x14ac:dyDescent="0.4">
      <c r="C24" s="31"/>
      <c r="D24" s="29"/>
      <c r="E24" s="26" t="s">
        <v>23</v>
      </c>
      <c r="F24" s="28"/>
      <c r="G24" s="26" t="s">
        <v>23</v>
      </c>
      <c r="H24" s="419" t="str">
        <f>IF(ISNUMBER(L22),L22-F24,"")</f>
        <v/>
      </c>
      <c r="I24" s="420"/>
      <c r="J24" s="420"/>
      <c r="K24" s="15" t="s">
        <v>23</v>
      </c>
      <c r="L24" s="414"/>
      <c r="M24" s="415"/>
      <c r="P24" s="27"/>
    </row>
    <row r="25" spans="3:31" ht="15" customHeight="1" x14ac:dyDescent="0.35">
      <c r="C25" s="18"/>
      <c r="D25" s="19"/>
      <c r="E25" s="19"/>
      <c r="F25" s="19"/>
      <c r="G25" s="19"/>
      <c r="H25" s="20"/>
      <c r="I25" s="19"/>
      <c r="J25" s="19"/>
      <c r="K25" s="19"/>
      <c r="L25" s="20"/>
      <c r="M25" s="19"/>
    </row>
    <row r="26" spans="3:31" ht="15" customHeight="1" thickBot="1" x14ac:dyDescent="0.4">
      <c r="C26" s="392" t="s">
        <v>54</v>
      </c>
      <c r="D26" s="392"/>
      <c r="E26" s="392"/>
      <c r="F26" s="392"/>
      <c r="G26" s="392"/>
      <c r="H26" s="392"/>
      <c r="I26" s="392"/>
      <c r="J26" s="392"/>
      <c r="K26" s="392"/>
      <c r="L26" s="392"/>
      <c r="M26" s="392"/>
    </row>
    <row r="27" spans="3:31" ht="24" customHeight="1" x14ac:dyDescent="0.35">
      <c r="C27" s="406" t="s">
        <v>5</v>
      </c>
      <c r="D27" s="407"/>
      <c r="E27" s="408"/>
      <c r="F27" s="408" t="s">
        <v>2</v>
      </c>
      <c r="G27" s="416"/>
      <c r="H27" s="417" t="s">
        <v>66</v>
      </c>
      <c r="I27" s="417"/>
      <c r="J27" s="417"/>
      <c r="K27" s="417"/>
      <c r="L27" s="417"/>
      <c r="M27" s="418"/>
    </row>
    <row r="28" spans="3:31" ht="25.5" customHeight="1" x14ac:dyDescent="0.35">
      <c r="C28" s="403" t="s">
        <v>53</v>
      </c>
      <c r="D28" s="404"/>
      <c r="E28" s="405"/>
      <c r="F28" s="393"/>
      <c r="G28" s="394"/>
      <c r="H28" s="400"/>
      <c r="I28" s="401"/>
      <c r="J28" s="401"/>
      <c r="K28" s="401"/>
      <c r="L28" s="401"/>
      <c r="M28" s="402"/>
    </row>
    <row r="29" spans="3:31" ht="25.5" customHeight="1" x14ac:dyDescent="0.35">
      <c r="C29" s="453" t="s">
        <v>55</v>
      </c>
      <c r="D29" s="454"/>
      <c r="E29" s="455"/>
      <c r="F29" s="456" t="str">
        <f>IF(ISNUMBER(D19),IF(ISNUMBER(H22),D19-F28-H22,""),"")</f>
        <v/>
      </c>
      <c r="G29" s="457"/>
      <c r="H29" s="458" t="s">
        <v>72</v>
      </c>
      <c r="I29" s="459"/>
      <c r="J29" s="459"/>
      <c r="K29" s="459"/>
      <c r="L29" s="459"/>
      <c r="M29" s="460"/>
    </row>
    <row r="30" spans="3:31" ht="27.75" customHeight="1" thickBot="1" x14ac:dyDescent="0.4">
      <c r="C30" s="370" t="s">
        <v>57</v>
      </c>
      <c r="D30" s="371"/>
      <c r="E30" s="372"/>
      <c r="F30" s="424" t="str">
        <f>H22</f>
        <v/>
      </c>
      <c r="G30" s="425"/>
      <c r="H30" s="421" t="str">
        <f>IF(E11=AH5,AK5,IF(E11=AH6,AK6,"※（6）交付要望額から転記されます。"))</f>
        <v/>
      </c>
      <c r="I30" s="422"/>
      <c r="J30" s="422"/>
      <c r="K30" s="422"/>
      <c r="L30" s="422"/>
      <c r="M30" s="423"/>
    </row>
    <row r="31" spans="3:31" ht="23.25" customHeight="1" thickTop="1" thickBot="1" x14ac:dyDescent="0.4">
      <c r="C31" s="501" t="s">
        <v>56</v>
      </c>
      <c r="D31" s="502"/>
      <c r="E31" s="503"/>
      <c r="F31" s="504">
        <f>SUM(F28:G30)</f>
        <v>0</v>
      </c>
      <c r="G31" s="505"/>
      <c r="H31" s="498"/>
      <c r="I31" s="499"/>
      <c r="J31" s="499"/>
      <c r="K31" s="499"/>
      <c r="L31" s="499"/>
      <c r="M31" s="500"/>
    </row>
    <row r="32" spans="3:31" ht="18" customHeight="1" x14ac:dyDescent="0.35">
      <c r="C32" s="1" t="s">
        <v>67</v>
      </c>
      <c r="D32" s="21"/>
      <c r="E32" s="21"/>
      <c r="F32" s="22"/>
      <c r="G32" s="22"/>
      <c r="H32" s="23"/>
      <c r="I32" s="23"/>
      <c r="J32" s="23"/>
      <c r="K32" s="23"/>
      <c r="L32" s="23"/>
      <c r="M32" s="23"/>
    </row>
    <row r="33" spans="3:50" ht="18" customHeight="1" x14ac:dyDescent="0.35">
      <c r="C33" s="1"/>
      <c r="D33" s="21"/>
      <c r="E33" s="21"/>
      <c r="F33" s="22"/>
      <c r="G33" s="22"/>
      <c r="H33" s="23"/>
      <c r="I33" s="23"/>
      <c r="J33" s="23"/>
      <c r="K33" s="23"/>
      <c r="L33" s="23"/>
      <c r="M33" s="23"/>
    </row>
    <row r="34" spans="3:50" ht="15" customHeight="1" x14ac:dyDescent="0.35">
      <c r="C34" s="18"/>
      <c r="D34" s="19"/>
      <c r="E34" s="19"/>
      <c r="F34" s="19"/>
      <c r="G34" s="19"/>
      <c r="H34" s="20"/>
      <c r="I34" s="19"/>
      <c r="J34" s="19"/>
      <c r="K34" s="19"/>
      <c r="L34" s="20"/>
      <c r="M34" s="19"/>
    </row>
    <row r="35" spans="3:50" ht="21.75" customHeight="1" thickBot="1" x14ac:dyDescent="0.4">
      <c r="C35" s="392" t="s">
        <v>21</v>
      </c>
      <c r="D35" s="392"/>
      <c r="E35" s="392"/>
      <c r="F35" s="392"/>
      <c r="G35" s="392"/>
      <c r="H35" s="392"/>
      <c r="I35" s="392"/>
      <c r="J35" s="392"/>
      <c r="K35" s="392"/>
      <c r="L35" s="392"/>
      <c r="M35" s="392"/>
    </row>
    <row r="36" spans="3:50" ht="27" customHeight="1" x14ac:dyDescent="0.35">
      <c r="C36" s="24" t="s">
        <v>5</v>
      </c>
      <c r="D36" s="512" t="s">
        <v>69</v>
      </c>
      <c r="E36" s="408"/>
      <c r="F36" s="520" t="s">
        <v>2</v>
      </c>
      <c r="G36" s="521"/>
      <c r="H36" s="508" t="s">
        <v>7</v>
      </c>
      <c r="I36" s="508"/>
      <c r="J36" s="508"/>
      <c r="K36" s="508"/>
      <c r="L36" s="508"/>
      <c r="M36" s="509"/>
    </row>
    <row r="37" spans="3:50" ht="17.25" customHeight="1" x14ac:dyDescent="0.35">
      <c r="C37" s="25" t="s">
        <v>8</v>
      </c>
      <c r="D37" s="506" t="s">
        <v>8</v>
      </c>
      <c r="E37" s="507"/>
      <c r="F37" s="513"/>
      <c r="G37" s="514"/>
      <c r="H37" s="515"/>
      <c r="I37" s="516"/>
      <c r="J37" s="516"/>
      <c r="K37" s="516"/>
      <c r="L37" s="516"/>
      <c r="M37" s="517"/>
    </row>
    <row r="38" spans="3:50" s="51" customFormat="1" ht="18" customHeight="1" x14ac:dyDescent="0.35">
      <c r="C38" s="510" t="s">
        <v>6</v>
      </c>
      <c r="D38" s="469" t="s">
        <v>9</v>
      </c>
      <c r="E38" s="470"/>
      <c r="F38" s="518"/>
      <c r="G38" s="519"/>
      <c r="H38" s="525"/>
      <c r="I38" s="526"/>
      <c r="J38" s="526"/>
      <c r="K38" s="526"/>
      <c r="L38" s="526"/>
      <c r="M38" s="527"/>
      <c r="Q38" s="57"/>
      <c r="R38" s="57"/>
      <c r="S38" s="57"/>
      <c r="T38" s="57"/>
      <c r="U38" s="57"/>
      <c r="V38" s="57"/>
      <c r="W38" s="57"/>
      <c r="X38" s="57"/>
      <c r="Y38" s="59"/>
      <c r="Z38" s="52"/>
      <c r="AA38" s="52"/>
      <c r="AB38" s="52"/>
      <c r="AC38" s="52"/>
      <c r="AD38" s="52"/>
      <c r="AE38" s="52"/>
      <c r="AF38" s="52"/>
      <c r="AG38" s="52"/>
      <c r="AH38" s="52"/>
      <c r="AI38" s="52"/>
      <c r="AJ38" s="52"/>
      <c r="AK38" s="59"/>
      <c r="AL38" s="59"/>
      <c r="AM38" s="57"/>
      <c r="AN38" s="57"/>
      <c r="AO38" s="57"/>
      <c r="AP38" s="57"/>
      <c r="AQ38" s="57"/>
      <c r="AR38" s="59"/>
      <c r="AS38" s="59"/>
      <c r="AT38" s="59"/>
      <c r="AU38" s="59"/>
      <c r="AV38" s="59"/>
      <c r="AW38" s="57"/>
      <c r="AX38" s="57"/>
    </row>
    <row r="39" spans="3:50" s="51" customFormat="1" ht="18" customHeight="1" x14ac:dyDescent="0.35">
      <c r="C39" s="511"/>
      <c r="D39" s="471" t="s">
        <v>10</v>
      </c>
      <c r="E39" s="472"/>
      <c r="F39" s="473"/>
      <c r="G39" s="474"/>
      <c r="H39" s="522"/>
      <c r="I39" s="523"/>
      <c r="J39" s="523"/>
      <c r="K39" s="523"/>
      <c r="L39" s="523"/>
      <c r="M39" s="524"/>
      <c r="Q39" s="57"/>
      <c r="R39" s="57"/>
      <c r="S39" s="57"/>
      <c r="T39" s="57"/>
      <c r="U39" s="57"/>
      <c r="V39" s="57"/>
      <c r="W39" s="57"/>
      <c r="X39" s="57"/>
      <c r="Y39" s="59"/>
      <c r="Z39" s="52"/>
      <c r="AA39" s="52"/>
      <c r="AB39" s="52"/>
      <c r="AC39" s="52"/>
      <c r="AD39" s="52"/>
      <c r="AE39" s="52"/>
      <c r="AF39" s="52"/>
      <c r="AG39" s="52"/>
      <c r="AH39" s="52"/>
      <c r="AI39" s="52"/>
      <c r="AJ39" s="52"/>
      <c r="AK39" s="59"/>
      <c r="AL39" s="59"/>
      <c r="AM39" s="57"/>
      <c r="AN39" s="57"/>
      <c r="AO39" s="57"/>
      <c r="AP39" s="57"/>
      <c r="AQ39" s="57"/>
      <c r="AR39" s="59"/>
      <c r="AS39" s="59"/>
      <c r="AT39" s="59"/>
      <c r="AU39" s="59"/>
      <c r="AV39" s="59"/>
      <c r="AW39" s="57"/>
      <c r="AX39" s="57"/>
    </row>
    <row r="40" spans="3:50" s="51" customFormat="1" ht="18" customHeight="1" x14ac:dyDescent="0.35">
      <c r="C40" s="511"/>
      <c r="D40" s="471" t="s">
        <v>11</v>
      </c>
      <c r="E40" s="472"/>
      <c r="F40" s="473"/>
      <c r="G40" s="474"/>
      <c r="H40" s="522"/>
      <c r="I40" s="523"/>
      <c r="J40" s="523"/>
      <c r="K40" s="523"/>
      <c r="L40" s="523"/>
      <c r="M40" s="524"/>
      <c r="Q40" s="57"/>
      <c r="R40" s="57"/>
      <c r="S40" s="57"/>
      <c r="T40" s="57"/>
      <c r="U40" s="57"/>
      <c r="V40" s="57"/>
      <c r="W40" s="57"/>
      <c r="X40" s="57"/>
      <c r="Y40" s="59"/>
      <c r="Z40" s="52"/>
      <c r="AA40" s="52"/>
      <c r="AB40" s="52"/>
      <c r="AC40" s="52"/>
      <c r="AD40" s="52"/>
      <c r="AE40" s="52"/>
      <c r="AF40" s="52"/>
      <c r="AG40" s="52"/>
      <c r="AH40" s="52"/>
      <c r="AI40" s="52"/>
      <c r="AJ40" s="52"/>
      <c r="AK40" s="59"/>
      <c r="AL40" s="59"/>
      <c r="AM40" s="57"/>
      <c r="AN40" s="57"/>
      <c r="AO40" s="57"/>
      <c r="AP40" s="57"/>
      <c r="AQ40" s="57"/>
      <c r="AR40" s="59"/>
      <c r="AS40" s="59"/>
      <c r="AT40" s="59"/>
      <c r="AU40" s="59"/>
      <c r="AV40" s="59"/>
      <c r="AW40" s="57"/>
      <c r="AX40" s="57"/>
    </row>
    <row r="41" spans="3:50" s="51" customFormat="1" ht="18" customHeight="1" x14ac:dyDescent="0.35">
      <c r="C41" s="511"/>
      <c r="D41" s="471" t="s">
        <v>12</v>
      </c>
      <c r="E41" s="472"/>
      <c r="F41" s="473"/>
      <c r="G41" s="474"/>
      <c r="H41" s="522"/>
      <c r="I41" s="523"/>
      <c r="J41" s="523"/>
      <c r="K41" s="523"/>
      <c r="L41" s="523"/>
      <c r="M41" s="524"/>
      <c r="Q41" s="57"/>
      <c r="R41" s="57"/>
      <c r="S41" s="57"/>
      <c r="T41" s="57"/>
      <c r="U41" s="57"/>
      <c r="V41" s="57"/>
      <c r="W41" s="57"/>
      <c r="X41" s="57"/>
      <c r="Y41" s="59"/>
      <c r="Z41" s="52"/>
      <c r="AA41" s="52"/>
      <c r="AB41" s="52"/>
      <c r="AC41" s="52"/>
      <c r="AD41" s="52"/>
      <c r="AE41" s="52"/>
      <c r="AF41" s="52"/>
      <c r="AG41" s="52"/>
      <c r="AH41" s="52"/>
      <c r="AI41" s="52"/>
      <c r="AJ41" s="52"/>
      <c r="AK41" s="59"/>
      <c r="AL41" s="59"/>
      <c r="AM41" s="57"/>
      <c r="AN41" s="57"/>
      <c r="AO41" s="57"/>
      <c r="AP41" s="57"/>
      <c r="AQ41" s="57"/>
      <c r="AR41" s="59"/>
      <c r="AS41" s="59"/>
      <c r="AT41" s="59"/>
      <c r="AU41" s="59"/>
      <c r="AV41" s="59"/>
      <c r="AW41" s="57"/>
      <c r="AX41" s="57"/>
    </row>
    <row r="42" spans="3:50" s="51" customFormat="1" ht="18" customHeight="1" x14ac:dyDescent="0.35">
      <c r="C42" s="511"/>
      <c r="D42" s="471" t="s">
        <v>13</v>
      </c>
      <c r="E42" s="472"/>
      <c r="F42" s="473"/>
      <c r="G42" s="474"/>
      <c r="H42" s="522"/>
      <c r="I42" s="523"/>
      <c r="J42" s="523"/>
      <c r="K42" s="523"/>
      <c r="L42" s="523"/>
      <c r="M42" s="524"/>
      <c r="Q42" s="57"/>
      <c r="R42" s="57"/>
      <c r="S42" s="57"/>
      <c r="T42" s="57"/>
      <c r="U42" s="57"/>
      <c r="V42" s="57"/>
      <c r="W42" s="57"/>
      <c r="X42" s="57"/>
      <c r="Y42" s="59"/>
      <c r="Z42" s="52"/>
      <c r="AA42" s="52"/>
      <c r="AB42" s="52"/>
      <c r="AC42" s="52"/>
      <c r="AD42" s="52"/>
      <c r="AE42" s="52"/>
      <c r="AF42" s="52"/>
      <c r="AG42" s="52"/>
      <c r="AH42" s="52"/>
      <c r="AI42" s="52"/>
      <c r="AJ42" s="52"/>
      <c r="AK42" s="59"/>
      <c r="AL42" s="59"/>
      <c r="AM42" s="57"/>
      <c r="AN42" s="57"/>
      <c r="AO42" s="57"/>
      <c r="AP42" s="57"/>
      <c r="AQ42" s="57"/>
      <c r="AR42" s="59"/>
      <c r="AS42" s="59"/>
      <c r="AT42" s="59"/>
      <c r="AU42" s="59"/>
      <c r="AV42" s="59"/>
      <c r="AW42" s="57"/>
      <c r="AX42" s="57"/>
    </row>
    <row r="43" spans="3:50" s="51" customFormat="1" ht="18" customHeight="1" x14ac:dyDescent="0.35">
      <c r="C43" s="511"/>
      <c r="D43" s="471" t="s">
        <v>14</v>
      </c>
      <c r="E43" s="472"/>
      <c r="F43" s="473"/>
      <c r="G43" s="474"/>
      <c r="H43" s="522"/>
      <c r="I43" s="523"/>
      <c r="J43" s="523"/>
      <c r="K43" s="523"/>
      <c r="L43" s="523"/>
      <c r="M43" s="524"/>
      <c r="Q43" s="57"/>
      <c r="R43" s="57"/>
      <c r="S43" s="57"/>
      <c r="T43" s="57"/>
      <c r="U43" s="57"/>
      <c r="V43" s="57"/>
      <c r="W43" s="57"/>
      <c r="X43" s="57"/>
      <c r="Y43" s="59"/>
      <c r="Z43" s="52"/>
      <c r="AA43" s="52"/>
      <c r="AB43" s="52"/>
      <c r="AC43" s="52"/>
      <c r="AD43" s="52"/>
      <c r="AE43" s="52"/>
      <c r="AF43" s="52"/>
      <c r="AG43" s="52"/>
      <c r="AH43" s="52"/>
      <c r="AI43" s="52"/>
      <c r="AJ43" s="52"/>
      <c r="AK43" s="59"/>
      <c r="AL43" s="59"/>
      <c r="AM43" s="57"/>
      <c r="AN43" s="57"/>
      <c r="AO43" s="57"/>
      <c r="AP43" s="57"/>
      <c r="AQ43" s="57"/>
      <c r="AR43" s="59"/>
      <c r="AS43" s="59"/>
      <c r="AT43" s="59"/>
      <c r="AU43" s="59"/>
      <c r="AV43" s="59"/>
      <c r="AW43" s="57"/>
      <c r="AX43" s="57"/>
    </row>
    <row r="44" spans="3:50" s="51" customFormat="1" ht="18" customHeight="1" x14ac:dyDescent="0.35">
      <c r="C44" s="511"/>
      <c r="D44" s="471" t="s">
        <v>15</v>
      </c>
      <c r="E44" s="472"/>
      <c r="F44" s="473"/>
      <c r="G44" s="474"/>
      <c r="H44" s="522"/>
      <c r="I44" s="523"/>
      <c r="J44" s="523"/>
      <c r="K44" s="523"/>
      <c r="L44" s="523"/>
      <c r="M44" s="524"/>
      <c r="Q44" s="57"/>
      <c r="R44" s="57"/>
      <c r="S44" s="57"/>
      <c r="T44" s="57"/>
      <c r="U44" s="57"/>
      <c r="V44" s="57"/>
      <c r="W44" s="57"/>
      <c r="X44" s="57"/>
      <c r="Y44" s="59"/>
      <c r="Z44" s="52"/>
      <c r="AA44" s="52"/>
      <c r="AB44" s="52"/>
      <c r="AC44" s="52"/>
      <c r="AD44" s="52"/>
      <c r="AE44" s="52"/>
      <c r="AF44" s="52"/>
      <c r="AG44" s="52"/>
      <c r="AH44" s="52"/>
      <c r="AI44" s="52"/>
      <c r="AJ44" s="52"/>
      <c r="AK44" s="59"/>
      <c r="AL44" s="59"/>
      <c r="AM44" s="57"/>
      <c r="AN44" s="57"/>
      <c r="AO44" s="57"/>
      <c r="AP44" s="57"/>
      <c r="AQ44" s="57"/>
      <c r="AR44" s="59"/>
      <c r="AS44" s="59"/>
      <c r="AT44" s="59"/>
      <c r="AU44" s="59"/>
      <c r="AV44" s="59"/>
      <c r="AW44" s="57"/>
      <c r="AX44" s="57"/>
    </row>
    <row r="45" spans="3:50" s="51" customFormat="1" ht="18" customHeight="1" x14ac:dyDescent="0.35">
      <c r="C45" s="511"/>
      <c r="D45" s="471" t="s">
        <v>16</v>
      </c>
      <c r="E45" s="472"/>
      <c r="F45" s="473"/>
      <c r="G45" s="474"/>
      <c r="H45" s="522"/>
      <c r="I45" s="523"/>
      <c r="J45" s="523"/>
      <c r="K45" s="523"/>
      <c r="L45" s="523"/>
      <c r="M45" s="524"/>
      <c r="Q45" s="57"/>
      <c r="R45" s="57"/>
      <c r="S45" s="57"/>
      <c r="T45" s="57"/>
      <c r="U45" s="57"/>
      <c r="V45" s="57"/>
      <c r="W45" s="57"/>
      <c r="X45" s="57"/>
      <c r="Y45" s="59"/>
      <c r="Z45" s="52"/>
      <c r="AA45" s="52"/>
      <c r="AB45" s="52"/>
      <c r="AC45" s="52"/>
      <c r="AD45" s="52"/>
      <c r="AE45" s="52"/>
      <c r="AF45" s="52"/>
      <c r="AG45" s="52"/>
      <c r="AH45" s="52"/>
      <c r="AI45" s="52"/>
      <c r="AJ45" s="52"/>
      <c r="AK45" s="59"/>
      <c r="AL45" s="59"/>
      <c r="AM45" s="57"/>
      <c r="AN45" s="57"/>
      <c r="AO45" s="57"/>
      <c r="AP45" s="57"/>
      <c r="AQ45" s="57"/>
      <c r="AR45" s="59"/>
      <c r="AS45" s="59"/>
      <c r="AT45" s="59"/>
      <c r="AU45" s="59"/>
      <c r="AV45" s="59"/>
      <c r="AW45" s="57"/>
      <c r="AX45" s="57"/>
    </row>
    <row r="46" spans="3:50" s="51" customFormat="1" ht="18" customHeight="1" x14ac:dyDescent="0.35">
      <c r="C46" s="511"/>
      <c r="D46" s="471" t="s">
        <v>17</v>
      </c>
      <c r="E46" s="472"/>
      <c r="F46" s="473"/>
      <c r="G46" s="474"/>
      <c r="H46" s="522"/>
      <c r="I46" s="523"/>
      <c r="J46" s="523"/>
      <c r="K46" s="523"/>
      <c r="L46" s="523"/>
      <c r="M46" s="524"/>
      <c r="Q46" s="57"/>
      <c r="R46" s="57"/>
      <c r="S46" s="57"/>
      <c r="T46" s="57"/>
      <c r="U46" s="57"/>
      <c r="V46" s="57"/>
      <c r="W46" s="57"/>
      <c r="X46" s="57"/>
      <c r="Y46" s="59"/>
      <c r="Z46" s="52"/>
      <c r="AA46" s="52"/>
      <c r="AB46" s="52"/>
      <c r="AC46" s="52"/>
      <c r="AD46" s="52"/>
      <c r="AE46" s="52"/>
      <c r="AF46" s="52"/>
      <c r="AG46" s="52"/>
      <c r="AH46" s="52"/>
      <c r="AI46" s="52"/>
      <c r="AJ46" s="52"/>
      <c r="AK46" s="59"/>
      <c r="AL46" s="59"/>
      <c r="AM46" s="57"/>
      <c r="AN46" s="57"/>
      <c r="AO46" s="57"/>
      <c r="AP46" s="57"/>
      <c r="AQ46" s="57"/>
      <c r="AR46" s="59"/>
      <c r="AS46" s="59"/>
      <c r="AT46" s="59"/>
      <c r="AU46" s="59"/>
      <c r="AV46" s="59"/>
      <c r="AW46" s="57"/>
      <c r="AX46" s="57"/>
    </row>
    <row r="47" spans="3:50" s="51" customFormat="1" ht="18" customHeight="1" x14ac:dyDescent="0.35">
      <c r="C47" s="511"/>
      <c r="D47" s="471" t="s">
        <v>18</v>
      </c>
      <c r="E47" s="472"/>
      <c r="F47" s="473"/>
      <c r="G47" s="474"/>
      <c r="H47" s="522"/>
      <c r="I47" s="523"/>
      <c r="J47" s="523"/>
      <c r="K47" s="523"/>
      <c r="L47" s="523"/>
      <c r="M47" s="524"/>
      <c r="Q47" s="57"/>
      <c r="R47" s="57"/>
      <c r="S47" s="57"/>
      <c r="T47" s="57"/>
      <c r="U47" s="57"/>
      <c r="V47" s="57"/>
      <c r="W47" s="57"/>
      <c r="X47" s="57"/>
      <c r="Y47" s="59"/>
      <c r="Z47" s="52"/>
      <c r="AA47" s="52"/>
      <c r="AB47" s="52"/>
      <c r="AC47" s="52"/>
      <c r="AD47" s="52"/>
      <c r="AE47" s="52"/>
      <c r="AF47" s="52"/>
      <c r="AG47" s="52"/>
      <c r="AH47" s="52"/>
      <c r="AI47" s="52"/>
      <c r="AJ47" s="52"/>
      <c r="AK47" s="59"/>
      <c r="AL47" s="59"/>
      <c r="AM47" s="57"/>
      <c r="AN47" s="57"/>
      <c r="AO47" s="57"/>
      <c r="AP47" s="57"/>
      <c r="AQ47" s="57"/>
      <c r="AR47" s="59"/>
      <c r="AS47" s="59"/>
      <c r="AT47" s="59"/>
      <c r="AU47" s="59"/>
      <c r="AV47" s="59"/>
      <c r="AW47" s="57"/>
      <c r="AX47" s="57"/>
    </row>
    <row r="48" spans="3:50" s="51" customFormat="1" ht="18" customHeight="1" x14ac:dyDescent="0.35">
      <c r="C48" s="511"/>
      <c r="D48" s="471" t="s">
        <v>19</v>
      </c>
      <c r="E48" s="472"/>
      <c r="F48" s="473"/>
      <c r="G48" s="474"/>
      <c r="H48" s="522"/>
      <c r="I48" s="523"/>
      <c r="J48" s="523"/>
      <c r="K48" s="523"/>
      <c r="L48" s="523"/>
      <c r="M48" s="524"/>
      <c r="Q48" s="57"/>
      <c r="R48" s="57"/>
      <c r="S48" s="57"/>
      <c r="T48" s="57"/>
      <c r="U48" s="57"/>
      <c r="V48" s="57"/>
      <c r="W48" s="57"/>
      <c r="X48" s="57"/>
      <c r="Y48" s="59"/>
      <c r="Z48" s="52"/>
      <c r="AA48" s="52"/>
      <c r="AB48" s="52"/>
      <c r="AC48" s="52"/>
      <c r="AD48" s="52"/>
      <c r="AE48" s="52"/>
      <c r="AF48" s="52"/>
      <c r="AG48" s="52"/>
      <c r="AH48" s="52"/>
      <c r="AI48" s="52"/>
      <c r="AJ48" s="52"/>
      <c r="AK48" s="59"/>
      <c r="AL48" s="59"/>
      <c r="AM48" s="57"/>
      <c r="AN48" s="57"/>
      <c r="AO48" s="57"/>
      <c r="AP48" s="57"/>
      <c r="AQ48" s="57"/>
      <c r="AR48" s="59"/>
      <c r="AS48" s="59"/>
      <c r="AT48" s="59"/>
      <c r="AU48" s="59"/>
      <c r="AV48" s="59"/>
      <c r="AW48" s="57"/>
      <c r="AX48" s="57"/>
    </row>
    <row r="49" spans="3:50" s="51" customFormat="1" ht="18" customHeight="1" x14ac:dyDescent="0.35">
      <c r="C49" s="511"/>
      <c r="D49" s="471" t="s">
        <v>20</v>
      </c>
      <c r="E49" s="472"/>
      <c r="F49" s="473"/>
      <c r="G49" s="474"/>
      <c r="H49" s="522"/>
      <c r="I49" s="523"/>
      <c r="J49" s="523"/>
      <c r="K49" s="523"/>
      <c r="L49" s="523"/>
      <c r="M49" s="524"/>
      <c r="Q49" s="57"/>
      <c r="R49" s="57"/>
      <c r="S49" s="57"/>
      <c r="T49" s="57"/>
      <c r="U49" s="57"/>
      <c r="V49" s="57"/>
      <c r="W49" s="57"/>
      <c r="X49" s="57"/>
      <c r="Y49" s="59"/>
      <c r="Z49" s="52"/>
      <c r="AA49" s="52"/>
      <c r="AB49" s="52"/>
      <c r="AC49" s="52"/>
      <c r="AD49" s="52"/>
      <c r="AE49" s="52"/>
      <c r="AF49" s="52"/>
      <c r="AG49" s="52"/>
      <c r="AH49" s="52"/>
      <c r="AI49" s="52"/>
      <c r="AJ49" s="52"/>
      <c r="AK49" s="59"/>
      <c r="AL49" s="59"/>
      <c r="AM49" s="57"/>
      <c r="AN49" s="57"/>
      <c r="AO49" s="57"/>
      <c r="AP49" s="57"/>
      <c r="AQ49" s="57"/>
      <c r="AR49" s="59"/>
      <c r="AS49" s="59"/>
      <c r="AT49" s="59"/>
      <c r="AU49" s="59"/>
      <c r="AV49" s="59"/>
      <c r="AW49" s="57"/>
      <c r="AX49" s="57"/>
    </row>
    <row r="50" spans="3:50" s="51" customFormat="1" ht="18" customHeight="1" x14ac:dyDescent="0.35">
      <c r="C50" s="60"/>
      <c r="D50" s="496"/>
      <c r="E50" s="497"/>
      <c r="F50" s="467"/>
      <c r="G50" s="468"/>
      <c r="H50" s="53"/>
      <c r="I50" s="54"/>
      <c r="J50" s="54"/>
      <c r="K50" s="54"/>
      <c r="L50" s="54"/>
      <c r="M50" s="55"/>
      <c r="Q50" s="57"/>
      <c r="R50" s="57"/>
      <c r="S50" s="57"/>
      <c r="T50" s="57"/>
      <c r="U50" s="57"/>
      <c r="V50" s="57"/>
      <c r="W50" s="57"/>
      <c r="X50" s="57"/>
      <c r="Y50" s="59"/>
      <c r="Z50" s="52"/>
      <c r="AA50" s="52"/>
      <c r="AB50" s="52"/>
      <c r="AC50" s="52"/>
      <c r="AD50" s="52"/>
      <c r="AE50" s="52"/>
      <c r="AF50" s="52"/>
      <c r="AG50" s="52"/>
      <c r="AH50" s="52"/>
      <c r="AI50" s="52"/>
      <c r="AJ50" s="52"/>
      <c r="AK50" s="59"/>
      <c r="AL50" s="59"/>
      <c r="AM50" s="57"/>
      <c r="AN50" s="57"/>
      <c r="AO50" s="57"/>
      <c r="AP50" s="57"/>
      <c r="AQ50" s="57"/>
      <c r="AR50" s="59"/>
      <c r="AS50" s="59"/>
      <c r="AT50" s="59"/>
      <c r="AU50" s="59"/>
      <c r="AV50" s="59"/>
      <c r="AW50" s="57"/>
      <c r="AX50" s="57"/>
    </row>
    <row r="51" spans="3:50" ht="18" customHeight="1" x14ac:dyDescent="0.35">
      <c r="C51" s="485" t="s">
        <v>1</v>
      </c>
      <c r="D51" s="486"/>
      <c r="E51" s="487"/>
      <c r="F51" s="491">
        <f>SUM(F37:G50)</f>
        <v>0</v>
      </c>
      <c r="G51" s="492"/>
      <c r="H51" s="493"/>
      <c r="I51" s="494"/>
      <c r="J51" s="494"/>
      <c r="K51" s="494"/>
      <c r="L51" s="494"/>
      <c r="M51" s="495"/>
    </row>
    <row r="52" spans="3:50" ht="18" customHeight="1" thickBot="1" x14ac:dyDescent="0.4">
      <c r="C52" s="488" t="s">
        <v>0</v>
      </c>
      <c r="D52" s="489"/>
      <c r="E52" s="490"/>
      <c r="F52" s="483"/>
      <c r="G52" s="484"/>
      <c r="H52" s="426" t="s">
        <v>83</v>
      </c>
      <c r="I52" s="427"/>
      <c r="J52" s="427"/>
      <c r="K52" s="427"/>
      <c r="L52" s="427"/>
      <c r="M52" s="428"/>
    </row>
    <row r="53" spans="3:50" ht="19.5" customHeight="1" thickTop="1" thickBot="1" x14ac:dyDescent="0.4">
      <c r="C53" s="480" t="s">
        <v>68</v>
      </c>
      <c r="D53" s="481"/>
      <c r="E53" s="482"/>
      <c r="F53" s="478">
        <f>IF(E15=AB4,"※「消費税の扱い」を選んでください",IF(E15=AB5,F51,F51+F52))</f>
        <v>0</v>
      </c>
      <c r="G53" s="479"/>
      <c r="H53" s="475"/>
      <c r="I53" s="476"/>
      <c r="J53" s="476"/>
      <c r="K53" s="476"/>
      <c r="L53" s="476"/>
      <c r="M53" s="477"/>
    </row>
    <row r="54" spans="3:50" ht="20.25" customHeight="1" x14ac:dyDescent="0.35">
      <c r="C54" s="466" t="s">
        <v>81</v>
      </c>
      <c r="D54" s="466"/>
      <c r="E54" s="466"/>
      <c r="F54" s="466"/>
      <c r="G54" s="466"/>
      <c r="H54" s="466"/>
      <c r="I54" s="466"/>
      <c r="J54" s="466"/>
      <c r="K54" s="466"/>
      <c r="L54" s="466"/>
      <c r="M54" s="466"/>
    </row>
    <row r="55" spans="3:50" ht="5.25" customHeight="1" x14ac:dyDescent="0.35"/>
  </sheetData>
  <sheetProtection algorithmName="SHA-512" hashValue="iBIihIKnUID/iGPNjcrvHyQLk+Vw91N52Rtklfhklc+kMklvANknRbU6m96gtSCfKJBDuA4BwOjiLmUNKM3KgQ==" saltValue="S3JjUJVa8oB92LDvF4U9jg==" spinCount="100000" sheet="1" selectLockedCells="1"/>
  <mergeCells count="105">
    <mergeCell ref="H43:M43"/>
    <mergeCell ref="H44:M44"/>
    <mergeCell ref="H45:M45"/>
    <mergeCell ref="H46:M46"/>
    <mergeCell ref="H47:M47"/>
    <mergeCell ref="H38:M38"/>
    <mergeCell ref="H39:M39"/>
    <mergeCell ref="H40:M40"/>
    <mergeCell ref="H41:M41"/>
    <mergeCell ref="H42:M42"/>
    <mergeCell ref="F47:G47"/>
    <mergeCell ref="H31:M31"/>
    <mergeCell ref="F41:G41"/>
    <mergeCell ref="C31:E31"/>
    <mergeCell ref="F31:G31"/>
    <mergeCell ref="C35:M35"/>
    <mergeCell ref="F43:G43"/>
    <mergeCell ref="D37:E37"/>
    <mergeCell ref="H36:M36"/>
    <mergeCell ref="C38:C49"/>
    <mergeCell ref="D36:E36"/>
    <mergeCell ref="F46:G46"/>
    <mergeCell ref="F37:G37"/>
    <mergeCell ref="H37:M37"/>
    <mergeCell ref="F48:G48"/>
    <mergeCell ref="F38:G38"/>
    <mergeCell ref="F39:G39"/>
    <mergeCell ref="F36:G36"/>
    <mergeCell ref="F40:G40"/>
    <mergeCell ref="F42:G42"/>
    <mergeCell ref="F44:G44"/>
    <mergeCell ref="F45:G45"/>
    <mergeCell ref="H48:M48"/>
    <mergeCell ref="H49:M49"/>
    <mergeCell ref="C54:M54"/>
    <mergeCell ref="F50:G50"/>
    <mergeCell ref="D38:E38"/>
    <mergeCell ref="D39:E39"/>
    <mergeCell ref="D40:E40"/>
    <mergeCell ref="D41:E41"/>
    <mergeCell ref="D42:E42"/>
    <mergeCell ref="D43:E43"/>
    <mergeCell ref="D44:E44"/>
    <mergeCell ref="D45:E45"/>
    <mergeCell ref="D46:E46"/>
    <mergeCell ref="D47:E47"/>
    <mergeCell ref="F49:G49"/>
    <mergeCell ref="D48:E48"/>
    <mergeCell ref="H53:M53"/>
    <mergeCell ref="F53:G53"/>
    <mergeCell ref="C53:E53"/>
    <mergeCell ref="F52:G52"/>
    <mergeCell ref="C51:E51"/>
    <mergeCell ref="C52:E52"/>
    <mergeCell ref="F51:G51"/>
    <mergeCell ref="H51:M51"/>
    <mergeCell ref="D49:E49"/>
    <mergeCell ref="D50:E50"/>
    <mergeCell ref="H52:M52"/>
    <mergeCell ref="C3:M3"/>
    <mergeCell ref="D18:E18"/>
    <mergeCell ref="F18:G18"/>
    <mergeCell ref="H18:K18"/>
    <mergeCell ref="L21:M21"/>
    <mergeCell ref="L18:M18"/>
    <mergeCell ref="H19:J19"/>
    <mergeCell ref="D21:E21"/>
    <mergeCell ref="H21:K21"/>
    <mergeCell ref="J5:K5"/>
    <mergeCell ref="D5:H5"/>
    <mergeCell ref="D7:L7"/>
    <mergeCell ref="C4:M4"/>
    <mergeCell ref="C9:D9"/>
    <mergeCell ref="E9:M9"/>
    <mergeCell ref="C10:D10"/>
    <mergeCell ref="E10:M10"/>
    <mergeCell ref="H23:K23"/>
    <mergeCell ref="C29:E29"/>
    <mergeCell ref="F29:G29"/>
    <mergeCell ref="H29:M29"/>
    <mergeCell ref="C11:D11"/>
    <mergeCell ref="E11:M11"/>
    <mergeCell ref="C30:E30"/>
    <mergeCell ref="C15:D15"/>
    <mergeCell ref="E15:M15"/>
    <mergeCell ref="C13:D13"/>
    <mergeCell ref="E13:M13"/>
    <mergeCell ref="C18:C22"/>
    <mergeCell ref="H20:K20"/>
    <mergeCell ref="H22:J22"/>
    <mergeCell ref="C26:M26"/>
    <mergeCell ref="F28:G28"/>
    <mergeCell ref="D20:E20"/>
    <mergeCell ref="F20:G21"/>
    <mergeCell ref="H28:M28"/>
    <mergeCell ref="C28:E28"/>
    <mergeCell ref="C27:E27"/>
    <mergeCell ref="D23:E23"/>
    <mergeCell ref="F23:G23"/>
    <mergeCell ref="L23:M24"/>
    <mergeCell ref="F27:G27"/>
    <mergeCell ref="H27:M27"/>
    <mergeCell ref="H24:J24"/>
    <mergeCell ref="H30:M30"/>
    <mergeCell ref="F30:G30"/>
  </mergeCells>
  <phoneticPr fontId="3"/>
  <pageMargins left="0.70866141732283472" right="0.51181102362204722" top="0.55118110236220474" bottom="0.55118110236220474"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EFC4BA3-8287-4129-BC60-8BAD733C57F4}">
          <x14:formula1>
            <xm:f>list!$B$2:$B$10</xm:f>
          </x14:formula1>
          <xm:sqref>E9:M9</xm:sqref>
        </x14:dataValidation>
        <x14:dataValidation type="list" allowBlank="1" showInputMessage="1" showErrorMessage="1" xr:uid="{71ECD3E5-131F-4E4C-AE97-81250FB34273}">
          <x14:formula1>
            <xm:f>list!$A$2:$A$10</xm:f>
          </x14:formula1>
          <xm:sqref>E13:M13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6505-01D7-49E4-90EC-9DEE5D0F9DC3}">
  <sheetPr>
    <tabColor theme="9"/>
  </sheetPr>
  <dimension ref="A1:O104"/>
  <sheetViews>
    <sheetView showGridLines="0" zoomScaleNormal="100" workbookViewId="0">
      <selection activeCell="C7" sqref="C7"/>
    </sheetView>
  </sheetViews>
  <sheetFormatPr defaultColWidth="9.140625" defaultRowHeight="14.25" x14ac:dyDescent="0.35"/>
  <cols>
    <col min="1" max="1" width="3" style="89" customWidth="1"/>
    <col min="2" max="2" width="14.85546875" style="89" bestFit="1" customWidth="1"/>
    <col min="3" max="3" width="12.85546875" style="145" customWidth="1"/>
    <col min="4" max="4" width="1.28515625" style="89" customWidth="1"/>
    <col min="5" max="5" width="3.42578125" style="89" customWidth="1"/>
    <col min="6" max="6" width="19.5703125" style="89" customWidth="1"/>
    <col min="7" max="7" width="6" style="89" customWidth="1"/>
    <col min="8" max="8" width="8.85546875" style="89" bestFit="1" customWidth="1"/>
    <col min="9" max="9" width="4.85546875" style="89" customWidth="1"/>
    <col min="10" max="10" width="7.7109375" style="89" customWidth="1"/>
    <col min="11" max="11" width="7.140625" style="145" customWidth="1"/>
    <col min="12" max="12" width="8.85546875" style="146" customWidth="1"/>
    <col min="13" max="13" width="8.140625" style="89" bestFit="1" customWidth="1"/>
    <col min="14" max="14" width="13.85546875" style="146" customWidth="1"/>
    <col min="15" max="15" width="36.5703125" style="89" bestFit="1" customWidth="1"/>
    <col min="16" max="16384" width="9.140625" style="89"/>
  </cols>
  <sheetData>
    <row r="1" spans="1:15" ht="21" customHeight="1" x14ac:dyDescent="0.35">
      <c r="A1" s="539" t="s">
        <v>432</v>
      </c>
      <c r="B1" s="539"/>
      <c r="C1" s="539"/>
      <c r="D1" s="539"/>
      <c r="E1" s="539"/>
      <c r="F1" s="539"/>
      <c r="G1" s="539"/>
      <c r="H1" s="539"/>
      <c r="I1" s="539"/>
      <c r="J1" s="539"/>
      <c r="K1" s="539"/>
      <c r="L1" s="539"/>
      <c r="M1" s="539"/>
      <c r="N1" s="539"/>
      <c r="O1" s="539"/>
    </row>
    <row r="2" spans="1:15" ht="21" customHeight="1" x14ac:dyDescent="0.35">
      <c r="A2" s="539" t="s">
        <v>418</v>
      </c>
      <c r="B2" s="539"/>
      <c r="C2" s="539"/>
      <c r="D2" s="539"/>
      <c r="E2" s="539"/>
      <c r="F2" s="539"/>
      <c r="G2" s="539"/>
      <c r="H2" s="539"/>
      <c r="I2" s="539"/>
      <c r="J2" s="539"/>
      <c r="K2" s="539"/>
      <c r="L2" s="539"/>
      <c r="M2" s="539"/>
      <c r="N2" s="539"/>
      <c r="O2" s="539"/>
    </row>
    <row r="3" spans="1:15" s="90" customFormat="1" ht="23.1" customHeight="1" x14ac:dyDescent="0.35">
      <c r="B3" s="91" t="s">
        <v>419</v>
      </c>
      <c r="C3" s="540" t="str">
        <f>IF(様式第１の１!E24="","",様式第１の１!E24)</f>
        <v/>
      </c>
      <c r="D3" s="540"/>
      <c r="E3" s="540"/>
      <c r="F3" s="540"/>
      <c r="G3" s="540"/>
      <c r="H3" s="540"/>
      <c r="I3" s="540"/>
      <c r="J3" s="540"/>
      <c r="K3" s="540"/>
      <c r="L3" s="540"/>
      <c r="M3" s="540"/>
      <c r="N3" s="540"/>
      <c r="O3" s="540"/>
    </row>
    <row r="4" spans="1:15" s="90" customFormat="1" ht="23.1" customHeight="1" x14ac:dyDescent="0.35">
      <c r="B4" s="91" t="s">
        <v>395</v>
      </c>
      <c r="C4" s="543" t="str">
        <f>IF(様式第１の１!E17="","",様式第１の１!E17)</f>
        <v/>
      </c>
      <c r="D4" s="543"/>
      <c r="E4" s="543"/>
      <c r="F4" s="543"/>
      <c r="G4" s="543"/>
      <c r="H4" s="543"/>
      <c r="I4" s="543"/>
      <c r="J4" s="543"/>
      <c r="K4" s="543"/>
      <c r="L4" s="543"/>
      <c r="M4" s="543"/>
      <c r="N4" s="543"/>
      <c r="O4" s="543"/>
    </row>
    <row r="5" spans="1:15" s="90" customFormat="1" ht="22.5" customHeight="1" x14ac:dyDescent="0.35">
      <c r="A5" s="92"/>
      <c r="C5" s="93"/>
      <c r="K5" s="93"/>
      <c r="L5" s="94"/>
      <c r="N5" s="95" t="s">
        <v>396</v>
      </c>
      <c r="O5" s="95"/>
    </row>
    <row r="6" spans="1:15" s="90" customFormat="1" ht="23.1" customHeight="1" x14ac:dyDescent="0.35">
      <c r="A6" s="541" t="s">
        <v>397</v>
      </c>
      <c r="B6" s="541"/>
      <c r="C6" s="96" t="s">
        <v>398</v>
      </c>
      <c r="D6" s="542" t="s">
        <v>420</v>
      </c>
      <c r="E6" s="542"/>
      <c r="F6" s="542"/>
      <c r="G6" s="542"/>
      <c r="H6" s="542"/>
      <c r="I6" s="542"/>
      <c r="J6" s="542"/>
      <c r="K6" s="542"/>
      <c r="L6" s="542"/>
      <c r="M6" s="542"/>
      <c r="N6" s="542"/>
      <c r="O6" s="97" t="s">
        <v>66</v>
      </c>
    </row>
    <row r="7" spans="1:15" s="90" customFormat="1" ht="20.100000000000001" customHeight="1" x14ac:dyDescent="0.35">
      <c r="A7" s="98" t="s">
        <v>399</v>
      </c>
      <c r="B7" s="99"/>
      <c r="C7" s="100"/>
      <c r="E7" s="101"/>
      <c r="G7" s="93"/>
      <c r="H7" s="94"/>
      <c r="K7" s="544"/>
      <c r="L7" s="544"/>
      <c r="N7" s="94"/>
      <c r="O7" s="102" t="s">
        <v>421</v>
      </c>
    </row>
    <row r="8" spans="1:15" s="90" customFormat="1" ht="20.100000000000001" customHeight="1" x14ac:dyDescent="0.35">
      <c r="A8" s="103"/>
      <c r="B8" s="104"/>
      <c r="C8" s="105"/>
      <c r="E8" s="101"/>
      <c r="G8" s="93"/>
      <c r="H8" s="94"/>
      <c r="K8" s="544"/>
      <c r="L8" s="544"/>
      <c r="N8" s="94"/>
      <c r="O8" s="106"/>
    </row>
    <row r="9" spans="1:15" s="90" customFormat="1" ht="20.100000000000001" customHeight="1" x14ac:dyDescent="0.35">
      <c r="A9" s="103"/>
      <c r="B9" s="104"/>
      <c r="C9" s="107"/>
      <c r="E9" s="101"/>
      <c r="G9" s="93"/>
      <c r="H9" s="94"/>
      <c r="K9" s="544"/>
      <c r="L9" s="544"/>
      <c r="N9" s="94"/>
      <c r="O9" s="106"/>
    </row>
    <row r="10" spans="1:15" s="90" customFormat="1" ht="20.100000000000001" customHeight="1" x14ac:dyDescent="0.35">
      <c r="A10" s="103"/>
      <c r="B10" s="104"/>
      <c r="C10" s="107"/>
      <c r="E10" s="101"/>
      <c r="G10" s="93"/>
      <c r="H10" s="94"/>
      <c r="K10" s="544"/>
      <c r="L10" s="544"/>
      <c r="N10" s="94"/>
      <c r="O10" s="106"/>
    </row>
    <row r="11" spans="1:15" s="90" customFormat="1" ht="20.100000000000001" customHeight="1" x14ac:dyDescent="0.35">
      <c r="A11" s="103"/>
      <c r="B11" s="104"/>
      <c r="C11" s="107"/>
      <c r="E11" s="101"/>
      <c r="G11" s="93"/>
      <c r="H11" s="94"/>
      <c r="K11" s="544"/>
      <c r="L11" s="544"/>
      <c r="N11" s="94"/>
      <c r="O11" s="106"/>
    </row>
    <row r="12" spans="1:15" s="90" customFormat="1" ht="23.1" customHeight="1" x14ac:dyDescent="0.15">
      <c r="A12" s="545" t="s">
        <v>400</v>
      </c>
      <c r="B12" s="546"/>
      <c r="C12" s="105">
        <f>N12</f>
        <v>0</v>
      </c>
      <c r="K12" s="93"/>
      <c r="L12" s="108" t="s">
        <v>401</v>
      </c>
      <c r="M12" s="109"/>
      <c r="N12" s="110">
        <f>SUM(N7:N11)</f>
        <v>0</v>
      </c>
      <c r="O12" s="106"/>
    </row>
    <row r="13" spans="1:15" s="90" customFormat="1" ht="8.1" customHeight="1" x14ac:dyDescent="0.15">
      <c r="A13" s="111"/>
      <c r="B13" s="112"/>
      <c r="C13" s="113"/>
      <c r="D13" s="114"/>
      <c r="E13" s="114"/>
      <c r="F13" s="114"/>
      <c r="G13" s="114"/>
      <c r="H13" s="114"/>
      <c r="I13" s="114"/>
      <c r="J13" s="114"/>
      <c r="K13" s="115"/>
      <c r="L13" s="108"/>
      <c r="M13" s="109"/>
      <c r="N13" s="116"/>
      <c r="O13" s="117"/>
    </row>
    <row r="14" spans="1:15" s="90" customFormat="1" ht="23.1" customHeight="1" x14ac:dyDescent="0.35">
      <c r="A14" s="118" t="s">
        <v>402</v>
      </c>
      <c r="B14" s="104"/>
      <c r="C14" s="107"/>
      <c r="K14" s="93"/>
      <c r="L14" s="94"/>
      <c r="N14" s="94"/>
      <c r="O14" s="106"/>
    </row>
    <row r="15" spans="1:15" s="90" customFormat="1" ht="20.100000000000001" customHeight="1" x14ac:dyDescent="0.35">
      <c r="A15" s="103"/>
      <c r="B15" s="119" t="s">
        <v>403</v>
      </c>
      <c r="C15" s="105">
        <f>N17</f>
        <v>0</v>
      </c>
      <c r="E15" s="101"/>
      <c r="G15" s="93"/>
      <c r="H15" s="94"/>
      <c r="L15" s="94"/>
      <c r="N15" s="94"/>
      <c r="O15" s="106"/>
    </row>
    <row r="16" spans="1:15" s="90" customFormat="1" ht="20.100000000000001" customHeight="1" x14ac:dyDescent="0.35">
      <c r="A16" s="103"/>
      <c r="B16" s="119"/>
      <c r="C16" s="105"/>
      <c r="E16" s="101"/>
      <c r="G16" s="93"/>
      <c r="H16" s="94"/>
      <c r="L16" s="94"/>
      <c r="N16" s="94"/>
      <c r="O16" s="106"/>
    </row>
    <row r="17" spans="1:15" s="90" customFormat="1" ht="23.1" customHeight="1" x14ac:dyDescent="0.15">
      <c r="A17" s="103"/>
      <c r="B17" s="104"/>
      <c r="C17" s="107"/>
      <c r="H17" s="532" t="s">
        <v>404</v>
      </c>
      <c r="I17" s="532"/>
      <c r="J17" s="533">
        <f>SUM(N15:N16)</f>
        <v>0</v>
      </c>
      <c r="K17" s="533"/>
      <c r="L17" s="120" t="s">
        <v>422</v>
      </c>
      <c r="M17" s="109"/>
      <c r="N17" s="116">
        <f>ROUNDUP(J17/1.1,0)</f>
        <v>0</v>
      </c>
      <c r="O17" s="106"/>
    </row>
    <row r="18" spans="1:15" s="90" customFormat="1" ht="8.1" customHeight="1" x14ac:dyDescent="0.35">
      <c r="A18" s="103"/>
      <c r="B18" s="104"/>
      <c r="C18" s="107"/>
      <c r="K18" s="93"/>
      <c r="L18" s="94"/>
      <c r="N18" s="94"/>
      <c r="O18" s="106"/>
    </row>
    <row r="19" spans="1:15" s="90" customFormat="1" ht="20.100000000000001" customHeight="1" x14ac:dyDescent="0.35">
      <c r="A19" s="103"/>
      <c r="B19" s="119" t="s">
        <v>405</v>
      </c>
      <c r="C19" s="105">
        <f>N21</f>
        <v>0</v>
      </c>
      <c r="E19" s="101"/>
      <c r="G19" s="93"/>
      <c r="H19" s="94"/>
      <c r="L19" s="94"/>
      <c r="N19" s="94"/>
      <c r="O19" s="106"/>
    </row>
    <row r="20" spans="1:15" s="90" customFormat="1" ht="20.100000000000001" customHeight="1" x14ac:dyDescent="0.35">
      <c r="A20" s="103"/>
      <c r="B20" s="119"/>
      <c r="C20" s="105"/>
      <c r="E20" s="101"/>
      <c r="G20" s="93"/>
      <c r="H20" s="94"/>
      <c r="L20" s="94"/>
      <c r="N20" s="94"/>
      <c r="O20" s="106"/>
    </row>
    <row r="21" spans="1:15" s="90" customFormat="1" ht="23.1" customHeight="1" x14ac:dyDescent="0.15">
      <c r="A21" s="103"/>
      <c r="B21" s="104"/>
      <c r="C21" s="107"/>
      <c r="H21" s="532" t="s">
        <v>404</v>
      </c>
      <c r="I21" s="532"/>
      <c r="J21" s="533">
        <f>SUM(N19:N20)</f>
        <v>0</v>
      </c>
      <c r="K21" s="533"/>
      <c r="L21" s="120" t="s">
        <v>422</v>
      </c>
      <c r="M21" s="109"/>
      <c r="N21" s="116">
        <f>ROUNDUP(J21/1.1,0)</f>
        <v>0</v>
      </c>
      <c r="O21" s="106"/>
    </row>
    <row r="22" spans="1:15" s="90" customFormat="1" ht="8.1" customHeight="1" x14ac:dyDescent="0.15">
      <c r="A22" s="103"/>
      <c r="B22" s="104"/>
      <c r="C22" s="107"/>
      <c r="K22" s="93"/>
      <c r="L22" s="534"/>
      <c r="M22" s="534"/>
      <c r="N22" s="94"/>
      <c r="O22" s="106"/>
    </row>
    <row r="23" spans="1:15" s="90" customFormat="1" ht="20.100000000000001" customHeight="1" x14ac:dyDescent="0.35">
      <c r="A23" s="103"/>
      <c r="B23" s="119" t="s">
        <v>406</v>
      </c>
      <c r="C23" s="105">
        <f>N25</f>
        <v>0</v>
      </c>
      <c r="E23" s="101"/>
      <c r="F23" s="121"/>
      <c r="G23" s="93"/>
      <c r="H23" s="94"/>
      <c r="L23" s="94"/>
      <c r="N23" s="94"/>
      <c r="O23" s="106" t="s">
        <v>423</v>
      </c>
    </row>
    <row r="24" spans="1:15" s="90" customFormat="1" ht="20.100000000000001" customHeight="1" x14ac:dyDescent="0.35">
      <c r="A24" s="103"/>
      <c r="B24" s="119"/>
      <c r="C24" s="105"/>
      <c r="E24" s="101"/>
      <c r="F24" s="121"/>
      <c r="G24" s="93"/>
      <c r="H24" s="94"/>
      <c r="L24" s="94"/>
      <c r="N24" s="94"/>
      <c r="O24" s="106"/>
    </row>
    <row r="25" spans="1:15" s="90" customFormat="1" ht="20.100000000000001" customHeight="1" x14ac:dyDescent="0.15">
      <c r="A25" s="103"/>
      <c r="B25" s="119"/>
      <c r="C25" s="105"/>
      <c r="K25" s="93"/>
      <c r="L25" s="108" t="s">
        <v>401</v>
      </c>
      <c r="M25" s="109"/>
      <c r="N25" s="116">
        <f>SUM(N23:N24)</f>
        <v>0</v>
      </c>
      <c r="O25" s="106"/>
    </row>
    <row r="26" spans="1:15" s="90" customFormat="1" ht="8.1" customHeight="1" x14ac:dyDescent="0.15">
      <c r="A26" s="103"/>
      <c r="B26" s="104"/>
      <c r="C26" s="107"/>
      <c r="K26" s="93"/>
      <c r="L26" s="534"/>
      <c r="M26" s="534"/>
      <c r="N26" s="94"/>
      <c r="O26" s="106"/>
    </row>
    <row r="27" spans="1:15" s="90" customFormat="1" ht="20.100000000000001" customHeight="1" x14ac:dyDescent="0.35">
      <c r="A27" s="103"/>
      <c r="B27" s="119" t="s">
        <v>407</v>
      </c>
      <c r="C27" s="105">
        <f>N29</f>
        <v>0</v>
      </c>
      <c r="E27" s="101"/>
      <c r="F27" s="121"/>
      <c r="G27" s="93"/>
      <c r="H27" s="94"/>
      <c r="L27" s="94"/>
      <c r="N27" s="94"/>
      <c r="O27" s="106"/>
    </row>
    <row r="28" spans="1:15" s="90" customFormat="1" ht="20.100000000000001" customHeight="1" x14ac:dyDescent="0.35">
      <c r="A28" s="103"/>
      <c r="B28" s="119"/>
      <c r="C28" s="105"/>
      <c r="E28" s="101"/>
      <c r="F28" s="121"/>
      <c r="G28" s="93"/>
      <c r="H28" s="94"/>
      <c r="L28" s="94"/>
      <c r="N28" s="94"/>
      <c r="O28" s="106"/>
    </row>
    <row r="29" spans="1:15" s="90" customFormat="1" ht="20.100000000000001" customHeight="1" x14ac:dyDescent="0.15">
      <c r="A29" s="103"/>
      <c r="B29" s="119"/>
      <c r="C29" s="105"/>
      <c r="K29" s="93"/>
      <c r="L29" s="108" t="s">
        <v>401</v>
      </c>
      <c r="M29" s="109"/>
      <c r="N29" s="116">
        <f>SUM(N27:N28)</f>
        <v>0</v>
      </c>
      <c r="O29" s="106"/>
    </row>
    <row r="30" spans="1:15" s="90" customFormat="1" ht="8.1" customHeight="1" x14ac:dyDescent="0.15">
      <c r="A30" s="103"/>
      <c r="B30" s="104"/>
      <c r="C30" s="107"/>
      <c r="K30" s="93"/>
      <c r="L30" s="534"/>
      <c r="M30" s="534"/>
      <c r="N30" s="94"/>
      <c r="O30" s="106"/>
    </row>
    <row r="31" spans="1:15" s="90" customFormat="1" ht="20.100000000000001" customHeight="1" x14ac:dyDescent="0.35">
      <c r="A31" s="103"/>
      <c r="B31" s="119" t="s">
        <v>408</v>
      </c>
      <c r="C31" s="105">
        <f>N33</f>
        <v>0</v>
      </c>
      <c r="E31" s="101"/>
      <c r="F31" s="121"/>
      <c r="G31" s="93"/>
      <c r="H31" s="94"/>
      <c r="L31" s="94"/>
      <c r="N31" s="94"/>
      <c r="O31" s="106"/>
    </row>
    <row r="32" spans="1:15" s="90" customFormat="1" ht="20.100000000000001" customHeight="1" x14ac:dyDescent="0.35">
      <c r="A32" s="103"/>
      <c r="B32" s="119"/>
      <c r="C32" s="105"/>
      <c r="E32" s="101"/>
      <c r="F32" s="121"/>
      <c r="G32" s="93"/>
      <c r="H32" s="94"/>
      <c r="L32" s="94"/>
      <c r="N32" s="94"/>
      <c r="O32" s="106"/>
    </row>
    <row r="33" spans="1:15" s="90" customFormat="1" ht="20.100000000000001" customHeight="1" x14ac:dyDescent="0.15">
      <c r="A33" s="103"/>
      <c r="B33" s="119"/>
      <c r="C33" s="105"/>
      <c r="K33" s="93"/>
      <c r="L33" s="108" t="s">
        <v>401</v>
      </c>
      <c r="M33" s="109"/>
      <c r="N33" s="116">
        <f>SUM(N31:N32)</f>
        <v>0</v>
      </c>
      <c r="O33" s="106"/>
    </row>
    <row r="34" spans="1:15" s="90" customFormat="1" ht="20.100000000000001" customHeight="1" x14ac:dyDescent="0.35">
      <c r="A34" s="103"/>
      <c r="B34" s="119" t="s">
        <v>409</v>
      </c>
      <c r="C34" s="105">
        <f>N36</f>
        <v>0</v>
      </c>
      <c r="E34" s="101"/>
      <c r="F34" s="93"/>
      <c r="G34" s="93"/>
      <c r="H34" s="94"/>
      <c r="L34" s="94"/>
      <c r="N34" s="94"/>
      <c r="O34" s="106"/>
    </row>
    <row r="35" spans="1:15" s="90" customFormat="1" ht="20.100000000000001" customHeight="1" x14ac:dyDescent="0.35">
      <c r="A35" s="103"/>
      <c r="B35" s="119"/>
      <c r="C35" s="105"/>
      <c r="E35" s="101"/>
      <c r="F35" s="93"/>
      <c r="G35" s="93"/>
      <c r="H35" s="94"/>
      <c r="L35" s="94"/>
      <c r="N35" s="94"/>
      <c r="O35" s="106"/>
    </row>
    <row r="36" spans="1:15" s="90" customFormat="1" ht="23.1" customHeight="1" x14ac:dyDescent="0.15">
      <c r="A36" s="103"/>
      <c r="B36" s="104"/>
      <c r="C36" s="107"/>
      <c r="H36" s="532" t="s">
        <v>404</v>
      </c>
      <c r="I36" s="532"/>
      <c r="J36" s="533">
        <f>SUM(N34:N35)</f>
        <v>0</v>
      </c>
      <c r="K36" s="533"/>
      <c r="L36" s="120" t="s">
        <v>422</v>
      </c>
      <c r="M36" s="109"/>
      <c r="N36" s="116">
        <f>ROUNDUP(J36/1.1,0)</f>
        <v>0</v>
      </c>
      <c r="O36" s="106"/>
    </row>
    <row r="37" spans="1:15" s="90" customFormat="1" ht="8.1" customHeight="1" x14ac:dyDescent="0.15">
      <c r="A37" s="103"/>
      <c r="B37" s="104"/>
      <c r="C37" s="107"/>
      <c r="K37" s="93"/>
      <c r="L37" s="534"/>
      <c r="M37" s="534"/>
      <c r="N37" s="94"/>
      <c r="O37" s="106"/>
    </row>
    <row r="38" spans="1:15" s="90" customFormat="1" ht="28.5" customHeight="1" x14ac:dyDescent="0.35">
      <c r="A38" s="103"/>
      <c r="B38" s="122" t="s">
        <v>410</v>
      </c>
      <c r="C38" s="105">
        <f>N41</f>
        <v>0</v>
      </c>
      <c r="E38" s="101"/>
      <c r="F38" s="123"/>
      <c r="G38" s="93"/>
      <c r="H38" s="94"/>
      <c r="L38" s="94"/>
      <c r="N38" s="94"/>
      <c r="O38" s="106" t="s">
        <v>423</v>
      </c>
    </row>
    <row r="39" spans="1:15" s="90" customFormat="1" ht="20.100000000000001" customHeight="1" x14ac:dyDescent="0.35">
      <c r="A39" s="103"/>
      <c r="B39" s="122"/>
      <c r="C39" s="105"/>
      <c r="E39" s="101"/>
      <c r="F39" s="101"/>
      <c r="G39" s="93"/>
      <c r="H39" s="94"/>
      <c r="L39" s="94"/>
      <c r="N39" s="94"/>
      <c r="O39" s="106"/>
    </row>
    <row r="40" spans="1:15" s="90" customFormat="1" ht="20.100000000000001" customHeight="1" x14ac:dyDescent="0.35">
      <c r="A40" s="103"/>
      <c r="B40" s="122"/>
      <c r="C40" s="105"/>
      <c r="E40" s="101"/>
      <c r="F40" s="101"/>
      <c r="G40" s="93"/>
      <c r="H40" s="94"/>
      <c r="L40" s="94"/>
      <c r="N40" s="94"/>
      <c r="O40" s="147"/>
    </row>
    <row r="41" spans="1:15" s="90" customFormat="1" ht="20.100000000000001" customHeight="1" x14ac:dyDescent="0.15">
      <c r="A41" s="103"/>
      <c r="B41" s="122"/>
      <c r="C41" s="105"/>
      <c r="E41" s="101"/>
      <c r="F41" s="101"/>
      <c r="K41" s="93"/>
      <c r="L41" s="108" t="s">
        <v>401</v>
      </c>
      <c r="M41" s="109"/>
      <c r="N41" s="116">
        <f>SUM(N38:N40)</f>
        <v>0</v>
      </c>
      <c r="O41" s="106"/>
    </row>
    <row r="42" spans="1:15" s="90" customFormat="1" ht="8.1" customHeight="1" x14ac:dyDescent="0.35">
      <c r="A42" s="103"/>
      <c r="B42" s="104"/>
      <c r="C42" s="107"/>
      <c r="K42" s="93"/>
      <c r="L42" s="94"/>
      <c r="N42" s="94"/>
      <c r="O42" s="106"/>
    </row>
    <row r="43" spans="1:15" s="90" customFormat="1" ht="19.5" customHeight="1" x14ac:dyDescent="0.35">
      <c r="A43" s="103"/>
      <c r="B43" s="119" t="s">
        <v>411</v>
      </c>
      <c r="C43" s="105">
        <f>N45</f>
        <v>0</v>
      </c>
      <c r="E43" s="101"/>
      <c r="F43" s="121"/>
      <c r="G43" s="93"/>
      <c r="H43" s="94"/>
      <c r="L43" s="94"/>
      <c r="N43" s="94"/>
      <c r="O43" s="106" t="s">
        <v>423</v>
      </c>
    </row>
    <row r="44" spans="1:15" s="90" customFormat="1" ht="19.5" customHeight="1" x14ac:dyDescent="0.35">
      <c r="A44" s="103"/>
      <c r="B44" s="119"/>
      <c r="C44" s="105"/>
      <c r="E44" s="101"/>
      <c r="F44" s="121"/>
      <c r="G44" s="93"/>
      <c r="H44" s="94"/>
      <c r="L44" s="94"/>
      <c r="N44" s="94"/>
      <c r="O44" s="106"/>
    </row>
    <row r="45" spans="1:15" s="90" customFormat="1" ht="19.5" customHeight="1" x14ac:dyDescent="0.15">
      <c r="A45" s="103"/>
      <c r="B45" s="104"/>
      <c r="C45" s="107"/>
      <c r="K45" s="93"/>
      <c r="L45" s="108" t="s">
        <v>401</v>
      </c>
      <c r="M45" s="109"/>
      <c r="N45" s="116">
        <f>SUM(N43:N44)</f>
        <v>0</v>
      </c>
      <c r="O45" s="106"/>
    </row>
    <row r="46" spans="1:15" s="90" customFormat="1" ht="8.1" customHeight="1" x14ac:dyDescent="0.35">
      <c r="A46" s="103"/>
      <c r="B46" s="104"/>
      <c r="C46" s="107"/>
      <c r="K46" s="93"/>
      <c r="L46" s="94"/>
      <c r="N46" s="94"/>
      <c r="O46" s="106"/>
    </row>
    <row r="47" spans="1:15" s="90" customFormat="1" ht="20.100000000000001" customHeight="1" x14ac:dyDescent="0.35">
      <c r="A47" s="103"/>
      <c r="B47" s="119" t="s">
        <v>412</v>
      </c>
      <c r="C47" s="105">
        <f>N49</f>
        <v>0</v>
      </c>
      <c r="E47" s="101"/>
      <c r="F47" s="121"/>
      <c r="G47" s="93"/>
      <c r="H47" s="94"/>
      <c r="L47" s="94"/>
      <c r="N47" s="94"/>
      <c r="O47" s="106" t="s">
        <v>424</v>
      </c>
    </row>
    <row r="48" spans="1:15" s="90" customFormat="1" ht="20.100000000000001" customHeight="1" x14ac:dyDescent="0.35">
      <c r="A48" s="103"/>
      <c r="B48" s="119"/>
      <c r="C48" s="105"/>
      <c r="E48" s="101"/>
      <c r="F48" s="121"/>
      <c r="G48" s="93"/>
      <c r="H48" s="94"/>
      <c r="L48" s="94"/>
      <c r="N48" s="94"/>
      <c r="O48" s="106"/>
    </row>
    <row r="49" spans="1:15" s="90" customFormat="1" ht="20.100000000000001" customHeight="1" x14ac:dyDescent="0.15">
      <c r="A49" s="103"/>
      <c r="B49" s="119"/>
      <c r="C49" s="105"/>
      <c r="K49" s="93"/>
      <c r="L49" s="108" t="s">
        <v>401</v>
      </c>
      <c r="M49" s="109"/>
      <c r="N49" s="116">
        <f>SUM(N47:N48)</f>
        <v>0</v>
      </c>
      <c r="O49" s="106"/>
    </row>
    <row r="50" spans="1:15" s="90" customFormat="1" ht="8.1" customHeight="1" x14ac:dyDescent="0.35">
      <c r="A50" s="103"/>
      <c r="B50" s="104"/>
      <c r="C50" s="107"/>
      <c r="K50" s="93"/>
      <c r="L50" s="94"/>
      <c r="N50" s="94"/>
      <c r="O50" s="106"/>
    </row>
    <row r="51" spans="1:15" s="90" customFormat="1" ht="20.100000000000001" customHeight="1" x14ac:dyDescent="0.35">
      <c r="A51" s="103"/>
      <c r="B51" s="119" t="s">
        <v>413</v>
      </c>
      <c r="C51" s="105">
        <f>N53</f>
        <v>0</v>
      </c>
      <c r="E51" s="101"/>
      <c r="F51" s="121"/>
      <c r="G51" s="93"/>
      <c r="H51" s="94"/>
      <c r="L51" s="94"/>
      <c r="N51" s="94"/>
      <c r="O51" s="106" t="s">
        <v>424</v>
      </c>
    </row>
    <row r="52" spans="1:15" s="90" customFormat="1" ht="20.100000000000001" customHeight="1" x14ac:dyDescent="0.35">
      <c r="A52" s="103"/>
      <c r="B52" s="119"/>
      <c r="C52" s="105"/>
      <c r="E52" s="101"/>
      <c r="F52" s="121"/>
      <c r="G52" s="93"/>
      <c r="H52" s="94"/>
      <c r="L52" s="94"/>
      <c r="N52" s="94"/>
      <c r="O52" s="106"/>
    </row>
    <row r="53" spans="1:15" s="90" customFormat="1" ht="20.100000000000001" customHeight="1" x14ac:dyDescent="0.15">
      <c r="A53" s="103"/>
      <c r="B53" s="119"/>
      <c r="C53" s="105"/>
      <c r="K53" s="93"/>
      <c r="L53" s="108" t="s">
        <v>401</v>
      </c>
      <c r="M53" s="109"/>
      <c r="N53" s="116">
        <f>SUM(N51:N52)</f>
        <v>0</v>
      </c>
      <c r="O53" s="106"/>
    </row>
    <row r="54" spans="1:15" s="90" customFormat="1" ht="8.1" customHeight="1" x14ac:dyDescent="0.35">
      <c r="A54" s="103"/>
      <c r="B54" s="104"/>
      <c r="C54" s="107"/>
      <c r="K54" s="93"/>
      <c r="L54" s="94"/>
      <c r="N54" s="94"/>
      <c r="O54" s="106"/>
    </row>
    <row r="55" spans="1:15" s="90" customFormat="1" ht="20.100000000000001" customHeight="1" x14ac:dyDescent="0.15">
      <c r="A55" s="103"/>
      <c r="B55" s="119" t="s">
        <v>414</v>
      </c>
      <c r="C55" s="105">
        <f>N57</f>
        <v>0</v>
      </c>
      <c r="E55" s="121"/>
      <c r="F55" s="124"/>
      <c r="G55" s="93"/>
      <c r="H55" s="94"/>
      <c r="L55" s="94"/>
      <c r="N55" s="94"/>
      <c r="O55" s="106" t="s">
        <v>425</v>
      </c>
    </row>
    <row r="56" spans="1:15" s="90" customFormat="1" ht="20.100000000000001" customHeight="1" x14ac:dyDescent="0.15">
      <c r="A56" s="103"/>
      <c r="B56" s="119"/>
      <c r="C56" s="105"/>
      <c r="E56" s="101"/>
      <c r="F56" s="124"/>
      <c r="G56" s="93"/>
      <c r="H56" s="94"/>
      <c r="L56" s="94"/>
      <c r="N56" s="94"/>
      <c r="O56" s="106"/>
    </row>
    <row r="57" spans="1:15" s="90" customFormat="1" ht="20.100000000000001" customHeight="1" x14ac:dyDescent="0.15">
      <c r="A57" s="103"/>
      <c r="B57" s="104"/>
      <c r="C57" s="107"/>
      <c r="K57" s="93"/>
      <c r="L57" s="108" t="s">
        <v>401</v>
      </c>
      <c r="M57" s="109"/>
      <c r="N57" s="116">
        <f>SUM(N55:N56)</f>
        <v>0</v>
      </c>
      <c r="O57" s="106"/>
    </row>
    <row r="58" spans="1:15" s="90" customFormat="1" ht="8.1" customHeight="1" x14ac:dyDescent="0.35">
      <c r="A58" s="103"/>
      <c r="B58" s="104"/>
      <c r="C58" s="107"/>
      <c r="K58" s="93"/>
      <c r="L58" s="94"/>
      <c r="N58" s="94"/>
      <c r="O58" s="106"/>
    </row>
    <row r="59" spans="1:15" s="90" customFormat="1" ht="20.100000000000001" customHeight="1" x14ac:dyDescent="0.35">
      <c r="A59" s="103"/>
      <c r="B59" s="119" t="s">
        <v>415</v>
      </c>
      <c r="C59" s="105">
        <f>N61</f>
        <v>0</v>
      </c>
      <c r="E59" s="101"/>
      <c r="F59" s="121"/>
      <c r="G59" s="93"/>
      <c r="H59" s="94"/>
      <c r="L59" s="94"/>
      <c r="N59" s="94"/>
      <c r="O59" s="106" t="s">
        <v>425</v>
      </c>
    </row>
    <row r="60" spans="1:15" s="90" customFormat="1" ht="20.100000000000001" customHeight="1" x14ac:dyDescent="0.35">
      <c r="A60" s="103"/>
      <c r="B60" s="119"/>
      <c r="C60" s="105"/>
      <c r="E60" s="101"/>
      <c r="F60" s="121"/>
      <c r="G60" s="93"/>
      <c r="H60" s="94"/>
      <c r="L60" s="94"/>
      <c r="N60" s="94"/>
      <c r="O60" s="106"/>
    </row>
    <row r="61" spans="1:15" s="90" customFormat="1" ht="20.100000000000001" customHeight="1" x14ac:dyDescent="0.15">
      <c r="A61" s="103"/>
      <c r="B61" s="119"/>
      <c r="C61" s="105"/>
      <c r="K61" s="93"/>
      <c r="L61" s="108" t="s">
        <v>401</v>
      </c>
      <c r="M61" s="109"/>
      <c r="N61" s="116">
        <f>SUM(N59:N60)</f>
        <v>0</v>
      </c>
      <c r="O61" s="106"/>
    </row>
    <row r="62" spans="1:15" s="90" customFormat="1" ht="8.1" customHeight="1" x14ac:dyDescent="0.35">
      <c r="A62" s="103"/>
      <c r="B62" s="104"/>
      <c r="C62" s="107"/>
      <c r="K62" s="93"/>
      <c r="L62" s="94"/>
      <c r="N62" s="94"/>
      <c r="O62" s="125"/>
    </row>
    <row r="63" spans="1:15" s="90" customFormat="1" ht="26.25" customHeight="1" x14ac:dyDescent="0.15">
      <c r="A63" s="535" t="s">
        <v>416</v>
      </c>
      <c r="B63" s="536"/>
      <c r="C63" s="126">
        <f>SUM(C14:C62)</f>
        <v>0</v>
      </c>
      <c r="D63" s="127"/>
      <c r="E63" s="128" t="s">
        <v>417</v>
      </c>
      <c r="F63" s="129"/>
      <c r="G63" s="127"/>
      <c r="H63" s="127"/>
      <c r="I63" s="127"/>
      <c r="J63" s="127"/>
      <c r="K63" s="130"/>
      <c r="L63" s="131"/>
      <c r="M63" s="132"/>
      <c r="N63" s="133"/>
      <c r="O63" s="134"/>
    </row>
    <row r="64" spans="1:15" s="90" customFormat="1" ht="26.25" customHeight="1" x14ac:dyDescent="0.15">
      <c r="A64" s="537" t="s">
        <v>426</v>
      </c>
      <c r="B64" s="538"/>
      <c r="C64" s="126">
        <f>C11+C63</f>
        <v>0</v>
      </c>
      <c r="D64" s="127"/>
      <c r="E64" s="128" t="s">
        <v>427</v>
      </c>
      <c r="F64" s="129"/>
      <c r="G64" s="127"/>
      <c r="H64" s="127"/>
      <c r="I64" s="127"/>
      <c r="J64" s="127"/>
      <c r="K64" s="130"/>
      <c r="L64" s="131"/>
      <c r="M64" s="132"/>
      <c r="N64" s="133"/>
      <c r="O64" s="134"/>
    </row>
    <row r="65" spans="1:15" s="90" customFormat="1" ht="26.25" customHeight="1" x14ac:dyDescent="0.15">
      <c r="A65" s="535" t="s">
        <v>428</v>
      </c>
      <c r="B65" s="536"/>
      <c r="C65" s="135"/>
      <c r="D65" s="127"/>
      <c r="E65" s="136" t="s">
        <v>429</v>
      </c>
      <c r="F65" s="129"/>
      <c r="G65" s="127"/>
      <c r="H65" s="127"/>
      <c r="I65" s="127"/>
      <c r="J65" s="127"/>
      <c r="K65" s="130"/>
      <c r="L65" s="131"/>
      <c r="M65" s="132"/>
      <c r="N65" s="133"/>
      <c r="O65" s="134"/>
    </row>
    <row r="66" spans="1:15" ht="36.75" customHeight="1" x14ac:dyDescent="0.35">
      <c r="A66" s="528" t="s">
        <v>430</v>
      </c>
      <c r="B66" s="529"/>
      <c r="C66" s="137">
        <f>C64</f>
        <v>0</v>
      </c>
      <c r="D66" s="138"/>
      <c r="E66" s="530" t="s">
        <v>431</v>
      </c>
      <c r="F66" s="530"/>
      <c r="G66" s="530"/>
      <c r="H66" s="530"/>
      <c r="I66" s="530"/>
      <c r="J66" s="530"/>
      <c r="K66" s="530"/>
      <c r="L66" s="530"/>
      <c r="M66" s="530"/>
      <c r="N66" s="531"/>
      <c r="O66" s="139"/>
    </row>
    <row r="67" spans="1:15" ht="7.5" customHeight="1" x14ac:dyDescent="0.35">
      <c r="A67" s="140"/>
      <c r="B67" s="140"/>
      <c r="C67" s="141"/>
      <c r="D67" s="142"/>
      <c r="E67" s="143"/>
      <c r="F67" s="143"/>
      <c r="G67" s="143"/>
      <c r="H67" s="143"/>
      <c r="I67" s="143"/>
      <c r="J67" s="143"/>
      <c r="K67" s="143"/>
      <c r="L67" s="143"/>
      <c r="M67" s="143"/>
      <c r="N67" s="143"/>
      <c r="O67" s="144"/>
    </row>
    <row r="70" spans="1:15" ht="18.95" customHeight="1" x14ac:dyDescent="0.35"/>
    <row r="71" spans="1:15" ht="18.95" customHeight="1" x14ac:dyDescent="0.35"/>
    <row r="72" spans="1:15" ht="18.95" customHeight="1" x14ac:dyDescent="0.35"/>
    <row r="73" spans="1:15" ht="8.1" customHeight="1" x14ac:dyDescent="0.35"/>
    <row r="74" spans="1:15" ht="18.95" customHeight="1" x14ac:dyDescent="0.35"/>
    <row r="75" spans="1:15" ht="18.95" customHeight="1" x14ac:dyDescent="0.35"/>
    <row r="76" spans="1:15" ht="18.95" customHeight="1" x14ac:dyDescent="0.35"/>
    <row r="77" spans="1:15" ht="18.95" customHeight="1" x14ac:dyDescent="0.35"/>
    <row r="78" spans="1:15" ht="18.95" customHeight="1" x14ac:dyDescent="0.35"/>
    <row r="79" spans="1:15" ht="18.95" customHeight="1" x14ac:dyDescent="0.35"/>
    <row r="80" spans="1:15" ht="8.1" customHeight="1" x14ac:dyDescent="0.35"/>
    <row r="81" ht="18.95" customHeight="1" x14ac:dyDescent="0.35"/>
    <row r="82" ht="18.95" customHeight="1" x14ac:dyDescent="0.35"/>
    <row r="83" ht="18.95" customHeight="1" x14ac:dyDescent="0.35"/>
    <row r="84" ht="18.95" customHeight="1" x14ac:dyDescent="0.35"/>
    <row r="85" ht="18.95" customHeight="1" x14ac:dyDescent="0.35"/>
    <row r="86" ht="18.95" customHeight="1" x14ac:dyDescent="0.35"/>
    <row r="87" ht="8.1" customHeight="1" x14ac:dyDescent="0.35"/>
    <row r="88" ht="18.95" customHeight="1" x14ac:dyDescent="0.35"/>
    <row r="89" ht="18.95" customHeight="1" x14ac:dyDescent="0.35"/>
    <row r="90" ht="18.95" customHeight="1" x14ac:dyDescent="0.35"/>
    <row r="91" ht="18.95" customHeight="1" x14ac:dyDescent="0.35"/>
    <row r="92" ht="18.95" customHeight="1" x14ac:dyDescent="0.35"/>
    <row r="93" ht="18.95" customHeight="1" x14ac:dyDescent="0.35"/>
    <row r="94" ht="8.1" customHeight="1" x14ac:dyDescent="0.35"/>
    <row r="95" ht="18.95" customHeight="1" x14ac:dyDescent="0.35"/>
    <row r="96" ht="18.95" customHeight="1" x14ac:dyDescent="0.35"/>
    <row r="97" ht="18.95" customHeight="1" x14ac:dyDescent="0.35"/>
    <row r="98" ht="18.95" customHeight="1" x14ac:dyDescent="0.35"/>
    <row r="99" ht="18.95" customHeight="1" x14ac:dyDescent="0.35"/>
    <row r="100" ht="18.95" customHeight="1" x14ac:dyDescent="0.35"/>
    <row r="101" ht="8.1" customHeight="1" x14ac:dyDescent="0.35"/>
    <row r="102" ht="21" customHeight="1" x14ac:dyDescent="0.35"/>
    <row r="103" ht="21" customHeight="1" x14ac:dyDescent="0.35"/>
    <row r="104" ht="6" customHeight="1" x14ac:dyDescent="0.35"/>
  </sheetData>
  <mergeCells count="27">
    <mergeCell ref="A12:B12"/>
    <mergeCell ref="L26:M26"/>
    <mergeCell ref="L30:M30"/>
    <mergeCell ref="H36:I36"/>
    <mergeCell ref="J36:K36"/>
    <mergeCell ref="K7:L7"/>
    <mergeCell ref="K8:L8"/>
    <mergeCell ref="K9:L9"/>
    <mergeCell ref="K10:L10"/>
    <mergeCell ref="K11:L11"/>
    <mergeCell ref="A1:O1"/>
    <mergeCell ref="A2:O2"/>
    <mergeCell ref="C3:O3"/>
    <mergeCell ref="A6:B6"/>
    <mergeCell ref="D6:N6"/>
    <mergeCell ref="C4:O4"/>
    <mergeCell ref="A66:B66"/>
    <mergeCell ref="E66:N66"/>
    <mergeCell ref="H17:I17"/>
    <mergeCell ref="J17:K17"/>
    <mergeCell ref="H21:I21"/>
    <mergeCell ref="J21:K21"/>
    <mergeCell ref="L22:M22"/>
    <mergeCell ref="L37:M37"/>
    <mergeCell ref="A63:B63"/>
    <mergeCell ref="A64:B64"/>
    <mergeCell ref="A65:B65"/>
  </mergeCells>
  <phoneticPr fontId="8"/>
  <pageMargins left="0.27559055118110237" right="0.27559055118110237" top="0.28000000000000003" bottom="0.19" header="0.31496062992125984" footer="0.18"/>
  <pageSetup paperSize="9" scale="63"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9873-3912-4659-89EA-8E0D40DEE18D}">
  <dimension ref="A1:V81"/>
  <sheetViews>
    <sheetView workbookViewId="0">
      <selection activeCell="C8" sqref="C8"/>
    </sheetView>
  </sheetViews>
  <sheetFormatPr defaultColWidth="19.85546875" defaultRowHeight="15.75" x14ac:dyDescent="0.35"/>
  <cols>
    <col min="1" max="14" width="19.85546875" style="58"/>
    <col min="15" max="15" width="3.85546875" style="58" customWidth="1"/>
    <col min="16" max="16" width="19.85546875" style="58"/>
    <col min="17" max="17" width="3.85546875" style="58" customWidth="1"/>
    <col min="18" max="18" width="19.85546875" style="58"/>
    <col min="19" max="19" width="3.85546875" style="58" customWidth="1"/>
    <col min="20" max="16384" width="19.85546875" style="58"/>
  </cols>
  <sheetData>
    <row r="1" spans="1:22" x14ac:dyDescent="0.35">
      <c r="A1" s="58" t="s">
        <v>41</v>
      </c>
      <c r="B1" s="58" t="s">
        <v>30</v>
      </c>
      <c r="C1" s="58" t="s">
        <v>0</v>
      </c>
      <c r="D1" s="58" t="s">
        <v>59</v>
      </c>
      <c r="E1" s="58" t="s">
        <v>110</v>
      </c>
      <c r="F1" s="58" t="s">
        <v>84</v>
      </c>
      <c r="H1" s="58" t="s">
        <v>122</v>
      </c>
      <c r="J1" s="58" t="s">
        <v>121</v>
      </c>
      <c r="L1" s="58" t="s">
        <v>127</v>
      </c>
      <c r="N1" s="58" t="s">
        <v>367</v>
      </c>
      <c r="O1" s="58" t="s">
        <v>307</v>
      </c>
      <c r="P1" s="58" t="s">
        <v>371</v>
      </c>
      <c r="R1" s="58" t="s">
        <v>369</v>
      </c>
      <c r="T1" s="58" t="s">
        <v>370</v>
      </c>
      <c r="V1" s="58" t="s">
        <v>496</v>
      </c>
    </row>
    <row r="2" spans="1:22" x14ac:dyDescent="0.35">
      <c r="A2" s="58" t="s">
        <v>77</v>
      </c>
      <c r="B2" s="58" t="s">
        <v>77</v>
      </c>
      <c r="C2" s="58" t="s">
        <v>79</v>
      </c>
      <c r="D2" s="58" t="s">
        <v>77</v>
      </c>
      <c r="E2" s="58" t="s">
        <v>111</v>
      </c>
      <c r="N2" s="58" t="s">
        <v>111</v>
      </c>
      <c r="O2" s="58">
        <v>1</v>
      </c>
      <c r="P2" s="58" t="s">
        <v>136</v>
      </c>
      <c r="Q2" s="58">
        <v>101</v>
      </c>
      <c r="R2" s="58" t="s">
        <v>170</v>
      </c>
      <c r="S2" s="58">
        <v>201</v>
      </c>
      <c r="T2" s="58" t="s">
        <v>227</v>
      </c>
      <c r="V2" s="58" t="s">
        <v>454</v>
      </c>
    </row>
    <row r="3" spans="1:22" x14ac:dyDescent="0.35">
      <c r="A3" s="58" t="s">
        <v>49</v>
      </c>
      <c r="B3" s="58" t="s">
        <v>33</v>
      </c>
      <c r="C3" s="58" t="s">
        <v>28</v>
      </c>
      <c r="D3" s="58" t="s">
        <v>382</v>
      </c>
      <c r="E3" s="58" t="s">
        <v>87</v>
      </c>
      <c r="F3" s="58" t="s">
        <v>89</v>
      </c>
      <c r="G3" s="58" t="s">
        <v>90</v>
      </c>
      <c r="H3" s="58" t="s">
        <v>383</v>
      </c>
      <c r="I3" s="58" t="s">
        <v>119</v>
      </c>
      <c r="J3" s="58" t="s">
        <v>386</v>
      </c>
      <c r="K3" s="58" t="s">
        <v>120</v>
      </c>
      <c r="L3" s="58" t="s">
        <v>125</v>
      </c>
      <c r="N3" s="77">
        <v>1</v>
      </c>
      <c r="O3" s="58">
        <v>2</v>
      </c>
      <c r="P3" s="58" t="s">
        <v>137</v>
      </c>
      <c r="Q3" s="58">
        <v>102</v>
      </c>
      <c r="R3" s="58" t="s">
        <v>171</v>
      </c>
      <c r="S3" s="58">
        <v>202</v>
      </c>
      <c r="T3" s="58" t="s">
        <v>228</v>
      </c>
      <c r="V3" s="58" t="s">
        <v>497</v>
      </c>
    </row>
    <row r="4" spans="1:22" x14ac:dyDescent="0.35">
      <c r="A4" s="58" t="s">
        <v>433</v>
      </c>
      <c r="B4" s="58" t="s">
        <v>32</v>
      </c>
      <c r="C4" s="58" t="s">
        <v>498</v>
      </c>
      <c r="D4" s="58" t="s">
        <v>392</v>
      </c>
      <c r="E4" s="58" t="s">
        <v>388</v>
      </c>
      <c r="F4" s="58" t="s">
        <v>91</v>
      </c>
      <c r="G4" s="58" t="s">
        <v>92</v>
      </c>
      <c r="H4" s="58" t="s">
        <v>384</v>
      </c>
      <c r="I4" s="58" t="s">
        <v>92</v>
      </c>
      <c r="J4" s="58" t="s">
        <v>385</v>
      </c>
      <c r="K4" s="58" t="s">
        <v>120</v>
      </c>
      <c r="L4" s="58" t="s">
        <v>390</v>
      </c>
      <c r="N4" s="76">
        <v>0.5</v>
      </c>
      <c r="O4" s="58">
        <v>3</v>
      </c>
      <c r="P4" s="58" t="s">
        <v>138</v>
      </c>
      <c r="Q4" s="58">
        <v>103</v>
      </c>
      <c r="R4" s="58" t="s">
        <v>172</v>
      </c>
      <c r="S4" s="58">
        <v>203</v>
      </c>
      <c r="T4" s="58" t="s">
        <v>229</v>
      </c>
    </row>
    <row r="5" spans="1:22" x14ac:dyDescent="0.35">
      <c r="A5" s="58" t="s">
        <v>42</v>
      </c>
      <c r="B5" s="58" t="s">
        <v>34</v>
      </c>
      <c r="C5" s="58" t="s">
        <v>499</v>
      </c>
      <c r="D5" s="58" t="s">
        <v>393</v>
      </c>
      <c r="E5" s="58" t="s">
        <v>389</v>
      </c>
      <c r="F5" s="58" t="s">
        <v>373</v>
      </c>
      <c r="H5" s="58" t="s">
        <v>373</v>
      </c>
      <c r="J5" s="58" t="s">
        <v>387</v>
      </c>
      <c r="K5" s="58" t="s">
        <v>120</v>
      </c>
      <c r="L5" s="58" t="s">
        <v>391</v>
      </c>
      <c r="N5" s="76">
        <v>0.66666666666666663</v>
      </c>
      <c r="O5" s="58">
        <v>4</v>
      </c>
      <c r="P5" s="58" t="s">
        <v>139</v>
      </c>
      <c r="Q5" s="58">
        <v>104</v>
      </c>
      <c r="R5" s="58" t="s">
        <v>173</v>
      </c>
      <c r="S5" s="58">
        <v>204</v>
      </c>
      <c r="T5" s="58" t="s">
        <v>230</v>
      </c>
    </row>
    <row r="6" spans="1:22" x14ac:dyDescent="0.35">
      <c r="A6" s="58" t="s">
        <v>43</v>
      </c>
      <c r="B6" s="58" t="s">
        <v>35</v>
      </c>
      <c r="C6" s="58" t="s">
        <v>500</v>
      </c>
      <c r="F6" s="58" t="s">
        <v>366</v>
      </c>
      <c r="H6" s="58" t="s">
        <v>366</v>
      </c>
      <c r="J6" s="58" t="s">
        <v>374</v>
      </c>
      <c r="O6" s="58">
        <v>5</v>
      </c>
      <c r="P6" s="58" t="s">
        <v>140</v>
      </c>
      <c r="Q6" s="58">
        <v>105</v>
      </c>
      <c r="R6" s="58" t="s">
        <v>174</v>
      </c>
      <c r="S6" s="58">
        <v>205</v>
      </c>
      <c r="T6" s="58" t="s">
        <v>231</v>
      </c>
    </row>
    <row r="7" spans="1:22" x14ac:dyDescent="0.35">
      <c r="A7" s="58" t="s">
        <v>82</v>
      </c>
      <c r="B7" s="58" t="s">
        <v>36</v>
      </c>
      <c r="C7" s="58" t="s">
        <v>501</v>
      </c>
      <c r="J7" s="58" t="s">
        <v>375</v>
      </c>
      <c r="N7" s="58">
        <f>IF(AF18+AG18&gt;0,"",IF(E9=AC6,1/2,IF(AF16=1,1,IF((AF17+AG17)=2,1/2,IF((AF17-AG16)=0,1,1/2)))))</f>
        <v>0.5</v>
      </c>
      <c r="O7" s="58">
        <v>6</v>
      </c>
      <c r="P7" s="58" t="s">
        <v>141</v>
      </c>
      <c r="Q7" s="58">
        <v>106</v>
      </c>
      <c r="R7" s="58" t="s">
        <v>175</v>
      </c>
      <c r="S7" s="58">
        <v>206</v>
      </c>
      <c r="T7" s="58" t="s">
        <v>232</v>
      </c>
    </row>
    <row r="8" spans="1:22" x14ac:dyDescent="0.35">
      <c r="A8" s="58" t="s">
        <v>44</v>
      </c>
      <c r="B8" s="58" t="s">
        <v>37</v>
      </c>
      <c r="C8" s="58" t="s">
        <v>502</v>
      </c>
      <c r="O8" s="58">
        <v>7</v>
      </c>
      <c r="P8" s="58" t="s">
        <v>142</v>
      </c>
      <c r="Q8" s="58">
        <v>107</v>
      </c>
      <c r="R8" s="58" t="s">
        <v>176</v>
      </c>
      <c r="S8" s="58">
        <v>207</v>
      </c>
      <c r="T8" s="58" t="s">
        <v>233</v>
      </c>
    </row>
    <row r="9" spans="1:22" x14ac:dyDescent="0.35">
      <c r="A9" s="58" t="s">
        <v>45</v>
      </c>
      <c r="B9" s="58" t="s">
        <v>38</v>
      </c>
      <c r="O9" s="58">
        <v>8</v>
      </c>
      <c r="P9" s="58" t="s">
        <v>143</v>
      </c>
      <c r="Q9" s="58">
        <v>108</v>
      </c>
      <c r="R9" s="58" t="s">
        <v>177</v>
      </c>
      <c r="S9" s="58">
        <v>208</v>
      </c>
      <c r="T9" s="58" t="s">
        <v>234</v>
      </c>
    </row>
    <row r="10" spans="1:22" x14ac:dyDescent="0.35">
      <c r="A10" s="58" t="s">
        <v>436</v>
      </c>
      <c r="B10" s="58" t="s">
        <v>50</v>
      </c>
      <c r="N10" s="83" t="s">
        <v>60</v>
      </c>
      <c r="O10" s="58">
        <v>9</v>
      </c>
      <c r="P10" s="58" t="s">
        <v>144</v>
      </c>
      <c r="Q10" s="58">
        <v>109</v>
      </c>
      <c r="R10" s="58" t="s">
        <v>178</v>
      </c>
      <c r="S10" s="58">
        <v>209</v>
      </c>
      <c r="T10" s="58" t="s">
        <v>235</v>
      </c>
    </row>
    <row r="11" spans="1:22" x14ac:dyDescent="0.35">
      <c r="N11" s="83"/>
      <c r="O11" s="58">
        <v>10</v>
      </c>
      <c r="P11" s="58" t="s">
        <v>145</v>
      </c>
      <c r="Q11" s="58">
        <v>110</v>
      </c>
      <c r="R11" s="58" t="s">
        <v>179</v>
      </c>
      <c r="S11" s="58">
        <v>210</v>
      </c>
      <c r="T11" s="58" t="s">
        <v>236</v>
      </c>
    </row>
    <row r="12" spans="1:22" x14ac:dyDescent="0.35">
      <c r="N12" s="83" t="str">
        <f>IF(様式第１の１!B6="","",IF(様式第１の１!B6=F1,"※上限800万円","⇒"))</f>
        <v>⇒</v>
      </c>
      <c r="O12" s="58">
        <v>11</v>
      </c>
      <c r="P12" s="58" t="s">
        <v>146</v>
      </c>
      <c r="Q12" s="58">
        <v>111</v>
      </c>
      <c r="R12" s="58" t="s">
        <v>180</v>
      </c>
      <c r="S12" s="58">
        <v>211</v>
      </c>
      <c r="T12" s="58" t="s">
        <v>237</v>
      </c>
    </row>
    <row r="13" spans="1:22" x14ac:dyDescent="0.35">
      <c r="N13" s="83" t="str">
        <f>IF(様式第１の１!B6="","",IF(様式第１の１!B6=H1,"※上限250万円","⇒"))</f>
        <v>⇒</v>
      </c>
      <c r="O13" s="58">
        <v>12</v>
      </c>
      <c r="P13" s="58" t="s">
        <v>147</v>
      </c>
      <c r="Q13" s="58">
        <v>112</v>
      </c>
      <c r="R13" s="58" t="s">
        <v>181</v>
      </c>
      <c r="S13" s="58">
        <v>212</v>
      </c>
      <c r="T13" s="58" t="s">
        <v>238</v>
      </c>
    </row>
    <row r="14" spans="1:22" x14ac:dyDescent="0.35">
      <c r="O14" s="58">
        <v>13</v>
      </c>
      <c r="P14" s="58" t="s">
        <v>148</v>
      </c>
      <c r="Q14" s="58">
        <v>113</v>
      </c>
      <c r="R14" s="58" t="s">
        <v>182</v>
      </c>
      <c r="S14" s="58">
        <v>213</v>
      </c>
      <c r="T14" s="58" t="s">
        <v>239</v>
      </c>
    </row>
    <row r="15" spans="1:22" x14ac:dyDescent="0.35">
      <c r="O15" s="58">
        <v>14</v>
      </c>
      <c r="P15" s="58" t="s">
        <v>149</v>
      </c>
      <c r="Q15" s="58">
        <v>114</v>
      </c>
      <c r="R15" s="58" t="s">
        <v>183</v>
      </c>
      <c r="S15" s="58">
        <v>214</v>
      </c>
      <c r="T15" s="58" t="s">
        <v>240</v>
      </c>
    </row>
    <row r="16" spans="1:22" x14ac:dyDescent="0.35">
      <c r="O16" s="58">
        <v>15</v>
      </c>
      <c r="P16" s="58" t="s">
        <v>150</v>
      </c>
      <c r="Q16" s="58">
        <v>115</v>
      </c>
      <c r="R16" s="58" t="s">
        <v>184</v>
      </c>
      <c r="S16" s="58">
        <v>215</v>
      </c>
      <c r="T16" s="58" t="s">
        <v>241</v>
      </c>
    </row>
    <row r="17" spans="15:20" x14ac:dyDescent="0.35">
      <c r="O17" s="58">
        <v>16</v>
      </c>
      <c r="P17" s="58" t="s">
        <v>151</v>
      </c>
      <c r="Q17" s="58">
        <v>116</v>
      </c>
      <c r="R17" s="58" t="s">
        <v>185</v>
      </c>
      <c r="S17" s="58">
        <v>216</v>
      </c>
      <c r="T17" s="58" t="s">
        <v>242</v>
      </c>
    </row>
    <row r="18" spans="15:20" x14ac:dyDescent="0.35">
      <c r="O18" s="58">
        <v>17</v>
      </c>
      <c r="P18" s="58" t="s">
        <v>152</v>
      </c>
      <c r="Q18" s="58">
        <v>117</v>
      </c>
      <c r="R18" s="58" t="s">
        <v>186</v>
      </c>
      <c r="S18" s="58">
        <v>217</v>
      </c>
      <c r="T18" s="58" t="s">
        <v>243</v>
      </c>
    </row>
    <row r="19" spans="15:20" x14ac:dyDescent="0.35">
      <c r="O19" s="58">
        <v>18</v>
      </c>
      <c r="P19" s="58" t="s">
        <v>153</v>
      </c>
      <c r="Q19" s="58">
        <v>118</v>
      </c>
      <c r="R19" s="58" t="s">
        <v>187</v>
      </c>
      <c r="S19" s="58">
        <v>218</v>
      </c>
      <c r="T19" s="58" t="s">
        <v>244</v>
      </c>
    </row>
    <row r="20" spans="15:20" x14ac:dyDescent="0.35">
      <c r="O20" s="58">
        <v>19</v>
      </c>
      <c r="P20" s="58" t="s">
        <v>154</v>
      </c>
      <c r="Q20" s="58">
        <v>119</v>
      </c>
      <c r="R20" s="58" t="s">
        <v>188</v>
      </c>
      <c r="S20" s="58">
        <v>219</v>
      </c>
      <c r="T20" s="58" t="s">
        <v>245</v>
      </c>
    </row>
    <row r="21" spans="15:20" x14ac:dyDescent="0.35">
      <c r="O21" s="58">
        <v>20</v>
      </c>
      <c r="P21" s="58" t="s">
        <v>155</v>
      </c>
      <c r="Q21" s="58">
        <v>120</v>
      </c>
      <c r="R21" s="58" t="s">
        <v>189</v>
      </c>
      <c r="S21" s="58">
        <v>220</v>
      </c>
      <c r="T21" s="58" t="s">
        <v>246</v>
      </c>
    </row>
    <row r="22" spans="15:20" x14ac:dyDescent="0.35">
      <c r="O22" s="58">
        <v>21</v>
      </c>
      <c r="P22" s="58" t="s">
        <v>156</v>
      </c>
      <c r="Q22" s="58">
        <v>121</v>
      </c>
      <c r="R22" s="58" t="s">
        <v>190</v>
      </c>
      <c r="S22" s="58">
        <v>221</v>
      </c>
      <c r="T22" s="58" t="s">
        <v>247</v>
      </c>
    </row>
    <row r="23" spans="15:20" x14ac:dyDescent="0.35">
      <c r="O23" s="58">
        <v>22</v>
      </c>
      <c r="P23" s="58" t="s">
        <v>157</v>
      </c>
      <c r="Q23" s="58">
        <v>122</v>
      </c>
      <c r="R23" s="58" t="s">
        <v>191</v>
      </c>
      <c r="S23" s="58">
        <v>222</v>
      </c>
      <c r="T23" s="58" t="s">
        <v>248</v>
      </c>
    </row>
    <row r="24" spans="15:20" x14ac:dyDescent="0.35">
      <c r="O24" s="58">
        <v>23</v>
      </c>
      <c r="P24" s="58" t="s">
        <v>158</v>
      </c>
      <c r="Q24" s="58">
        <v>123</v>
      </c>
      <c r="R24" s="58" t="s">
        <v>192</v>
      </c>
      <c r="S24" s="58">
        <v>223</v>
      </c>
      <c r="T24" s="58" t="s">
        <v>249</v>
      </c>
    </row>
    <row r="25" spans="15:20" x14ac:dyDescent="0.35">
      <c r="O25" s="58">
        <v>24</v>
      </c>
      <c r="P25" s="58" t="s">
        <v>159</v>
      </c>
      <c r="Q25" s="58">
        <v>124</v>
      </c>
      <c r="R25" s="58" t="s">
        <v>193</v>
      </c>
      <c r="S25" s="58">
        <v>224</v>
      </c>
      <c r="T25" s="58" t="s">
        <v>250</v>
      </c>
    </row>
    <row r="26" spans="15:20" x14ac:dyDescent="0.35">
      <c r="O26" s="58">
        <v>25</v>
      </c>
      <c r="P26" s="58" t="s">
        <v>160</v>
      </c>
      <c r="Q26" s="58">
        <v>125</v>
      </c>
      <c r="R26" s="58" t="s">
        <v>194</v>
      </c>
      <c r="S26" s="58">
        <v>225</v>
      </c>
      <c r="T26" s="58" t="s">
        <v>251</v>
      </c>
    </row>
    <row r="27" spans="15:20" x14ac:dyDescent="0.35">
      <c r="O27" s="58">
        <v>26</v>
      </c>
      <c r="P27" s="58" t="s">
        <v>161</v>
      </c>
      <c r="Q27" s="58">
        <v>126</v>
      </c>
      <c r="R27" s="58" t="s">
        <v>195</v>
      </c>
      <c r="S27" s="58">
        <v>226</v>
      </c>
      <c r="T27" s="58" t="s">
        <v>252</v>
      </c>
    </row>
    <row r="28" spans="15:20" x14ac:dyDescent="0.35">
      <c r="O28" s="58">
        <v>27</v>
      </c>
      <c r="P28" s="58" t="s">
        <v>162</v>
      </c>
      <c r="Q28" s="58">
        <v>127</v>
      </c>
      <c r="R28" s="58" t="s">
        <v>196</v>
      </c>
      <c r="S28" s="58">
        <v>227</v>
      </c>
      <c r="T28" s="58" t="s">
        <v>253</v>
      </c>
    </row>
    <row r="29" spans="15:20" x14ac:dyDescent="0.35">
      <c r="O29" s="58">
        <v>28</v>
      </c>
      <c r="P29" s="58" t="s">
        <v>163</v>
      </c>
      <c r="Q29" s="58">
        <v>128</v>
      </c>
      <c r="R29" s="58" t="s">
        <v>197</v>
      </c>
      <c r="S29" s="58">
        <v>228</v>
      </c>
      <c r="T29" s="58" t="s">
        <v>254</v>
      </c>
    </row>
    <row r="30" spans="15:20" x14ac:dyDescent="0.35">
      <c r="O30" s="58">
        <v>29</v>
      </c>
      <c r="P30" s="58" t="s">
        <v>164</v>
      </c>
      <c r="Q30" s="58">
        <v>129</v>
      </c>
      <c r="R30" s="58" t="s">
        <v>198</v>
      </c>
      <c r="S30" s="58">
        <v>229</v>
      </c>
      <c r="T30" s="58" t="s">
        <v>255</v>
      </c>
    </row>
    <row r="31" spans="15:20" x14ac:dyDescent="0.35">
      <c r="O31" s="58">
        <v>30</v>
      </c>
      <c r="P31" s="58" t="s">
        <v>165</v>
      </c>
      <c r="Q31" s="58">
        <v>130</v>
      </c>
      <c r="R31" s="58" t="s">
        <v>199</v>
      </c>
      <c r="S31" s="58">
        <v>230</v>
      </c>
      <c r="T31" s="58" t="s">
        <v>256</v>
      </c>
    </row>
    <row r="32" spans="15:20" x14ac:dyDescent="0.35">
      <c r="O32" s="58">
        <v>31</v>
      </c>
      <c r="P32" s="58" t="s">
        <v>166</v>
      </c>
      <c r="Q32" s="58">
        <v>131</v>
      </c>
      <c r="R32" s="58" t="s">
        <v>200</v>
      </c>
      <c r="S32" s="58">
        <v>231</v>
      </c>
      <c r="T32" s="58" t="s">
        <v>257</v>
      </c>
    </row>
    <row r="33" spans="15:20" x14ac:dyDescent="0.35">
      <c r="O33" s="58">
        <v>32</v>
      </c>
      <c r="P33" s="58" t="s">
        <v>167</v>
      </c>
      <c r="Q33" s="58">
        <v>132</v>
      </c>
      <c r="R33" s="58" t="s">
        <v>201</v>
      </c>
      <c r="S33" s="58">
        <v>232</v>
      </c>
      <c r="T33" s="58" t="s">
        <v>258</v>
      </c>
    </row>
    <row r="34" spans="15:20" x14ac:dyDescent="0.35">
      <c r="O34" s="58">
        <v>33</v>
      </c>
      <c r="P34" s="58" t="s">
        <v>168</v>
      </c>
      <c r="Q34" s="58">
        <v>133</v>
      </c>
      <c r="R34" s="58" t="s">
        <v>202</v>
      </c>
      <c r="S34" s="58">
        <v>233</v>
      </c>
      <c r="T34" s="58" t="s">
        <v>259</v>
      </c>
    </row>
    <row r="35" spans="15:20" x14ac:dyDescent="0.35">
      <c r="O35" s="58">
        <v>34</v>
      </c>
      <c r="P35" s="58" t="s">
        <v>169</v>
      </c>
      <c r="Q35" s="58">
        <v>134</v>
      </c>
      <c r="R35" s="58" t="s">
        <v>203</v>
      </c>
      <c r="S35" s="58">
        <v>234</v>
      </c>
      <c r="T35" s="58" t="s">
        <v>260</v>
      </c>
    </row>
    <row r="36" spans="15:20" x14ac:dyDescent="0.35">
      <c r="Q36" s="58">
        <v>135</v>
      </c>
      <c r="R36" s="58" t="s">
        <v>204</v>
      </c>
      <c r="S36" s="58">
        <v>235</v>
      </c>
      <c r="T36" s="58" t="s">
        <v>261</v>
      </c>
    </row>
    <row r="37" spans="15:20" x14ac:dyDescent="0.35">
      <c r="Q37" s="58">
        <v>136</v>
      </c>
      <c r="R37" s="58" t="s">
        <v>205</v>
      </c>
      <c r="S37" s="58">
        <v>236</v>
      </c>
      <c r="T37" s="58" t="s">
        <v>262</v>
      </c>
    </row>
    <row r="38" spans="15:20" x14ac:dyDescent="0.35">
      <c r="Q38" s="58">
        <v>137</v>
      </c>
      <c r="R38" s="58" t="s">
        <v>206</v>
      </c>
      <c r="S38" s="58">
        <v>237</v>
      </c>
      <c r="T38" s="58" t="s">
        <v>263</v>
      </c>
    </row>
    <row r="39" spans="15:20" x14ac:dyDescent="0.35">
      <c r="Q39" s="58">
        <v>138</v>
      </c>
      <c r="R39" s="58" t="s">
        <v>207</v>
      </c>
      <c r="S39" s="58">
        <v>238</v>
      </c>
      <c r="T39" s="58" t="s">
        <v>264</v>
      </c>
    </row>
    <row r="40" spans="15:20" x14ac:dyDescent="0.35">
      <c r="Q40" s="58">
        <v>139</v>
      </c>
      <c r="R40" s="58" t="s">
        <v>208</v>
      </c>
      <c r="S40" s="58">
        <v>239</v>
      </c>
      <c r="T40" s="58" t="s">
        <v>265</v>
      </c>
    </row>
    <row r="41" spans="15:20" x14ac:dyDescent="0.35">
      <c r="Q41" s="58">
        <v>140</v>
      </c>
      <c r="R41" s="58" t="s">
        <v>209</v>
      </c>
      <c r="S41" s="58">
        <v>240</v>
      </c>
      <c r="T41" s="58" t="s">
        <v>266</v>
      </c>
    </row>
    <row r="42" spans="15:20" x14ac:dyDescent="0.35">
      <c r="Q42" s="58">
        <v>141</v>
      </c>
      <c r="R42" s="58" t="s">
        <v>210</v>
      </c>
      <c r="S42" s="58">
        <v>241</v>
      </c>
      <c r="T42" s="58" t="s">
        <v>267</v>
      </c>
    </row>
    <row r="43" spans="15:20" x14ac:dyDescent="0.35">
      <c r="Q43" s="58">
        <v>142</v>
      </c>
      <c r="R43" s="58" t="s">
        <v>211</v>
      </c>
      <c r="S43" s="58">
        <v>242</v>
      </c>
      <c r="T43" s="58" t="s">
        <v>268</v>
      </c>
    </row>
    <row r="44" spans="15:20" x14ac:dyDescent="0.35">
      <c r="Q44" s="58">
        <v>143</v>
      </c>
      <c r="R44" s="58" t="s">
        <v>212</v>
      </c>
      <c r="S44" s="58">
        <v>243</v>
      </c>
      <c r="T44" s="58" t="s">
        <v>269</v>
      </c>
    </row>
    <row r="45" spans="15:20" x14ac:dyDescent="0.35">
      <c r="Q45" s="58">
        <v>144</v>
      </c>
      <c r="R45" s="58" t="s">
        <v>213</v>
      </c>
      <c r="S45" s="58">
        <v>244</v>
      </c>
      <c r="T45" s="58" t="s">
        <v>270</v>
      </c>
    </row>
    <row r="46" spans="15:20" x14ac:dyDescent="0.35">
      <c r="Q46" s="58">
        <v>145</v>
      </c>
      <c r="R46" s="58" t="s">
        <v>214</v>
      </c>
      <c r="S46" s="58">
        <v>245</v>
      </c>
      <c r="T46" s="58" t="s">
        <v>271</v>
      </c>
    </row>
    <row r="47" spans="15:20" x14ac:dyDescent="0.35">
      <c r="Q47" s="58">
        <v>146</v>
      </c>
      <c r="R47" s="58" t="s">
        <v>215</v>
      </c>
      <c r="S47" s="58">
        <v>246</v>
      </c>
      <c r="T47" s="58" t="s">
        <v>272</v>
      </c>
    </row>
    <row r="48" spans="15:20" x14ac:dyDescent="0.35">
      <c r="Q48" s="58">
        <v>147</v>
      </c>
      <c r="R48" s="58" t="s">
        <v>216</v>
      </c>
      <c r="S48" s="58">
        <v>247</v>
      </c>
      <c r="T48" s="58" t="s">
        <v>273</v>
      </c>
    </row>
    <row r="49" spans="17:20" x14ac:dyDescent="0.35">
      <c r="Q49" s="58">
        <v>148</v>
      </c>
      <c r="R49" s="58" t="s">
        <v>217</v>
      </c>
      <c r="S49" s="58">
        <v>248</v>
      </c>
      <c r="T49" s="58" t="s">
        <v>274</v>
      </c>
    </row>
    <row r="50" spans="17:20" x14ac:dyDescent="0.35">
      <c r="Q50" s="58">
        <v>149</v>
      </c>
      <c r="R50" s="58" t="s">
        <v>218</v>
      </c>
      <c r="S50" s="58">
        <v>249</v>
      </c>
      <c r="T50" s="58" t="s">
        <v>275</v>
      </c>
    </row>
    <row r="51" spans="17:20" x14ac:dyDescent="0.35">
      <c r="Q51" s="58">
        <v>150</v>
      </c>
      <c r="R51" s="58" t="s">
        <v>219</v>
      </c>
      <c r="S51" s="58">
        <v>250</v>
      </c>
      <c r="T51" s="58" t="s">
        <v>276</v>
      </c>
    </row>
    <row r="52" spans="17:20" x14ac:dyDescent="0.35">
      <c r="Q52" s="58">
        <v>151</v>
      </c>
      <c r="R52" s="58" t="s">
        <v>220</v>
      </c>
      <c r="S52" s="58">
        <v>251</v>
      </c>
      <c r="T52" s="58" t="s">
        <v>277</v>
      </c>
    </row>
    <row r="53" spans="17:20" x14ac:dyDescent="0.35">
      <c r="Q53" s="58">
        <v>152</v>
      </c>
      <c r="R53" s="58" t="s">
        <v>221</v>
      </c>
      <c r="S53" s="58">
        <v>252</v>
      </c>
      <c r="T53" s="58" t="s">
        <v>278</v>
      </c>
    </row>
    <row r="54" spans="17:20" x14ac:dyDescent="0.35">
      <c r="Q54" s="58">
        <v>153</v>
      </c>
      <c r="R54" s="58" t="s">
        <v>222</v>
      </c>
      <c r="S54" s="58">
        <v>253</v>
      </c>
      <c r="T54" s="58" t="s">
        <v>279</v>
      </c>
    </row>
    <row r="55" spans="17:20" x14ac:dyDescent="0.35">
      <c r="Q55" s="58">
        <v>154</v>
      </c>
      <c r="R55" s="58" t="s">
        <v>223</v>
      </c>
      <c r="S55" s="58">
        <v>254</v>
      </c>
      <c r="T55" s="58" t="s">
        <v>280</v>
      </c>
    </row>
    <row r="56" spans="17:20" x14ac:dyDescent="0.35">
      <c r="Q56" s="58">
        <v>155</v>
      </c>
      <c r="R56" s="58" t="s">
        <v>224</v>
      </c>
      <c r="S56" s="58">
        <v>255</v>
      </c>
      <c r="T56" s="58" t="s">
        <v>281</v>
      </c>
    </row>
    <row r="57" spans="17:20" x14ac:dyDescent="0.35">
      <c r="Q57" s="58">
        <v>156</v>
      </c>
      <c r="R57" s="58" t="s">
        <v>225</v>
      </c>
      <c r="S57" s="58">
        <v>256</v>
      </c>
      <c r="T57" s="58" t="s">
        <v>282</v>
      </c>
    </row>
    <row r="58" spans="17:20" x14ac:dyDescent="0.35">
      <c r="Q58" s="58">
        <v>157</v>
      </c>
      <c r="R58" s="58" t="s">
        <v>226</v>
      </c>
      <c r="S58" s="58">
        <v>257</v>
      </c>
      <c r="T58" s="58" t="s">
        <v>283</v>
      </c>
    </row>
    <row r="59" spans="17:20" x14ac:dyDescent="0.35">
      <c r="Q59" s="58">
        <v>158</v>
      </c>
      <c r="R59" s="58" t="s">
        <v>438</v>
      </c>
      <c r="S59" s="58">
        <v>258</v>
      </c>
      <c r="T59" s="58" t="s">
        <v>284</v>
      </c>
    </row>
    <row r="60" spans="17:20" x14ac:dyDescent="0.35">
      <c r="S60" s="58">
        <v>259</v>
      </c>
      <c r="T60" s="58" t="s">
        <v>285</v>
      </c>
    </row>
    <row r="61" spans="17:20" x14ac:dyDescent="0.35">
      <c r="S61" s="58">
        <v>260</v>
      </c>
      <c r="T61" s="58" t="s">
        <v>286</v>
      </c>
    </row>
    <row r="62" spans="17:20" x14ac:dyDescent="0.35">
      <c r="S62" s="58">
        <v>261</v>
      </c>
      <c r="T62" s="58" t="s">
        <v>287</v>
      </c>
    </row>
    <row r="63" spans="17:20" x14ac:dyDescent="0.35">
      <c r="S63" s="58">
        <v>262</v>
      </c>
      <c r="T63" s="58" t="s">
        <v>288</v>
      </c>
    </row>
    <row r="64" spans="17:20" x14ac:dyDescent="0.35">
      <c r="S64" s="58">
        <v>263</v>
      </c>
      <c r="T64" s="58" t="s">
        <v>289</v>
      </c>
    </row>
    <row r="65" spans="19:20" x14ac:dyDescent="0.35">
      <c r="S65" s="58">
        <v>264</v>
      </c>
      <c r="T65" s="58" t="s">
        <v>290</v>
      </c>
    </row>
    <row r="66" spans="19:20" x14ac:dyDescent="0.35">
      <c r="S66" s="58">
        <v>265</v>
      </c>
      <c r="T66" s="58" t="s">
        <v>291</v>
      </c>
    </row>
    <row r="67" spans="19:20" x14ac:dyDescent="0.35">
      <c r="S67" s="58">
        <v>266</v>
      </c>
      <c r="T67" s="58" t="s">
        <v>292</v>
      </c>
    </row>
    <row r="68" spans="19:20" x14ac:dyDescent="0.35">
      <c r="S68" s="58">
        <v>267</v>
      </c>
      <c r="T68" s="58" t="s">
        <v>293</v>
      </c>
    </row>
    <row r="69" spans="19:20" x14ac:dyDescent="0.35">
      <c r="S69" s="58">
        <v>268</v>
      </c>
      <c r="T69" s="58" t="s">
        <v>294</v>
      </c>
    </row>
    <row r="70" spans="19:20" x14ac:dyDescent="0.35">
      <c r="S70" s="58">
        <v>269</v>
      </c>
      <c r="T70" s="58" t="s">
        <v>295</v>
      </c>
    </row>
    <row r="71" spans="19:20" x14ac:dyDescent="0.35">
      <c r="S71" s="58">
        <v>270</v>
      </c>
      <c r="T71" s="58" t="s">
        <v>296</v>
      </c>
    </row>
    <row r="72" spans="19:20" x14ac:dyDescent="0.35">
      <c r="S72" s="58">
        <v>271</v>
      </c>
      <c r="T72" s="58" t="s">
        <v>297</v>
      </c>
    </row>
    <row r="73" spans="19:20" x14ac:dyDescent="0.35">
      <c r="S73" s="58">
        <v>272</v>
      </c>
      <c r="T73" s="58" t="s">
        <v>298</v>
      </c>
    </row>
    <row r="74" spans="19:20" x14ac:dyDescent="0.35">
      <c r="S74" s="58">
        <v>273</v>
      </c>
      <c r="T74" s="58" t="s">
        <v>299</v>
      </c>
    </row>
    <row r="75" spans="19:20" x14ac:dyDescent="0.35">
      <c r="S75" s="58">
        <v>274</v>
      </c>
      <c r="T75" s="58" t="s">
        <v>300</v>
      </c>
    </row>
    <row r="76" spans="19:20" x14ac:dyDescent="0.35">
      <c r="S76" s="58">
        <v>275</v>
      </c>
      <c r="T76" s="58" t="s">
        <v>301</v>
      </c>
    </row>
    <row r="77" spans="19:20" x14ac:dyDescent="0.35">
      <c r="S77" s="58">
        <v>276</v>
      </c>
      <c r="T77" s="58" t="s">
        <v>302</v>
      </c>
    </row>
    <row r="78" spans="19:20" x14ac:dyDescent="0.35">
      <c r="S78" s="58">
        <v>277</v>
      </c>
      <c r="T78" s="58" t="s">
        <v>303</v>
      </c>
    </row>
    <row r="79" spans="19:20" x14ac:dyDescent="0.35">
      <c r="S79" s="58">
        <v>278</v>
      </c>
      <c r="T79" s="58" t="s">
        <v>304</v>
      </c>
    </row>
    <row r="80" spans="19:20" x14ac:dyDescent="0.35">
      <c r="S80" s="58">
        <v>279</v>
      </c>
      <c r="T80" s="58" t="s">
        <v>305</v>
      </c>
    </row>
    <row r="81" spans="19:20" x14ac:dyDescent="0.35">
      <c r="S81" s="58">
        <v>280</v>
      </c>
      <c r="T81" s="58" t="s">
        <v>306</v>
      </c>
    </row>
  </sheetData>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6983-F27A-4D0F-AF5B-DAA0EF71E835}">
  <sheetPr>
    <tabColor theme="9"/>
  </sheetPr>
  <dimension ref="A1:EL11"/>
  <sheetViews>
    <sheetView zoomScale="75" zoomScaleNormal="75" workbookViewId="0">
      <selection activeCell="A3" sqref="A3"/>
    </sheetView>
  </sheetViews>
  <sheetFormatPr defaultRowHeight="16.5" x14ac:dyDescent="0.35"/>
  <cols>
    <col min="1" max="1" width="14.140625" customWidth="1"/>
    <col min="2" max="2" width="19.42578125" customWidth="1"/>
    <col min="3" max="3" width="8.28515625" customWidth="1"/>
    <col min="4" max="7" width="17.85546875" customWidth="1"/>
    <col min="8" max="8" width="21" customWidth="1"/>
    <col min="9" max="9" width="11.7109375" bestFit="1" customWidth="1"/>
    <col min="10" max="10" width="13.85546875" bestFit="1" customWidth="1"/>
    <col min="11" max="11" width="13.85546875" customWidth="1"/>
    <col min="14" max="14" width="14" customWidth="1"/>
    <col min="15" max="15" width="16.7109375" customWidth="1"/>
    <col min="27" max="27" width="19.85546875" customWidth="1"/>
    <col min="28" max="28" width="49.85546875" customWidth="1"/>
    <col min="29" max="29" width="29.28515625" customWidth="1"/>
    <col min="30" max="31" width="9.7109375" customWidth="1"/>
    <col min="32" max="32" width="28.7109375" customWidth="1"/>
    <col min="33" max="33" width="8.5703125" customWidth="1"/>
    <col min="34" max="34" width="28.7109375" customWidth="1"/>
    <col min="35" max="35" width="8.7109375" customWidth="1"/>
    <col min="36" max="37" width="28.5703125" customWidth="1"/>
    <col min="39" max="39" width="2.42578125" customWidth="1"/>
    <col min="40" max="48" width="22.7109375" customWidth="1"/>
    <col min="49" max="69" width="15" customWidth="1"/>
    <col min="71" max="77" width="20.28515625" customWidth="1"/>
    <col min="79" max="88" width="20.42578125" customWidth="1"/>
    <col min="89" max="89" width="18.140625" customWidth="1"/>
    <col min="90" max="90" width="2.7109375" customWidth="1"/>
    <col min="91" max="95" width="8.7109375" style="196"/>
    <col min="97" max="97" width="8.7109375" style="196"/>
    <col min="99" max="99" width="8.7109375" style="196"/>
    <col min="101" max="101" width="8.7109375" style="196"/>
    <col min="103" max="103" width="8.7109375" style="196"/>
    <col min="106" max="106" width="8.7109375" style="196"/>
    <col min="108" max="108" width="8.7109375" style="196"/>
    <col min="110" max="110" width="8.7109375" style="196"/>
    <col min="112" max="112" width="8.7109375" style="196"/>
    <col min="114" max="114" width="8.7109375" style="196"/>
    <col min="117" max="117" width="8.7109375" style="196"/>
    <col min="119" max="119" width="8.7109375" style="196"/>
    <col min="121" max="122" width="35.7109375" customWidth="1"/>
    <col min="123" max="123" width="13.5703125" customWidth="1"/>
    <col min="124" max="125" width="24" customWidth="1"/>
    <col min="126" max="126" width="2.140625" style="196" customWidth="1"/>
    <col min="127" max="128" width="24" style="196" customWidth="1"/>
    <col min="129" max="129" width="3.42578125" customWidth="1"/>
    <col min="130" max="130" width="3.42578125" style="196" customWidth="1"/>
    <col min="131" max="131" width="14.140625" customWidth="1"/>
    <col min="132" max="142" width="15.140625" customWidth="1"/>
  </cols>
  <sheetData>
    <row r="1" spans="1:142" ht="38.25" customHeight="1" x14ac:dyDescent="0.35">
      <c r="A1" s="556"/>
      <c r="B1" s="556"/>
      <c r="C1" s="576"/>
      <c r="D1" s="582"/>
      <c r="E1" s="582"/>
      <c r="F1" s="582"/>
      <c r="G1" s="577"/>
      <c r="H1" s="583"/>
      <c r="I1" s="216"/>
      <c r="J1" s="217"/>
      <c r="K1" s="216"/>
      <c r="L1" s="576"/>
      <c r="M1" s="582"/>
      <c r="N1" s="582"/>
      <c r="O1" s="577"/>
      <c r="P1" s="573"/>
      <c r="Q1" s="574"/>
      <c r="R1" s="575"/>
      <c r="S1" s="573"/>
      <c r="T1" s="574"/>
      <c r="U1" s="575"/>
      <c r="V1" s="573"/>
      <c r="W1" s="574"/>
      <c r="X1" s="574"/>
      <c r="Y1" s="574"/>
      <c r="Z1" s="574"/>
      <c r="AA1" s="575"/>
      <c r="AB1" s="576"/>
      <c r="AC1" s="577"/>
      <c r="AD1" s="197"/>
      <c r="AE1" s="197"/>
      <c r="AF1" s="199"/>
      <c r="AG1" s="578"/>
      <c r="AH1" s="579"/>
      <c r="AI1" s="580"/>
      <c r="AJ1" s="581"/>
      <c r="AK1" s="200"/>
      <c r="AL1" s="218"/>
      <c r="AM1" s="571"/>
      <c r="AN1" s="547"/>
      <c r="AO1" s="547"/>
      <c r="AP1" s="547"/>
      <c r="AQ1" s="547"/>
      <c r="AR1" s="549"/>
      <c r="AS1" s="547"/>
      <c r="AT1" s="556"/>
      <c r="AU1" s="558"/>
      <c r="AV1" s="559"/>
      <c r="AW1" s="560"/>
      <c r="AX1" s="561"/>
      <c r="AY1" s="561"/>
      <c r="AZ1" s="561"/>
      <c r="BA1" s="561"/>
      <c r="BB1" s="561"/>
      <c r="BC1" s="561"/>
      <c r="BD1" s="561"/>
      <c r="BE1" s="561"/>
      <c r="BF1" s="561"/>
      <c r="BG1" s="561"/>
      <c r="BH1" s="561"/>
      <c r="BI1" s="561"/>
      <c r="BJ1" s="562"/>
      <c r="BK1" s="563"/>
      <c r="BL1" s="564"/>
      <c r="BM1" s="564"/>
      <c r="BN1" s="564"/>
      <c r="BO1" s="564"/>
      <c r="BP1" s="564"/>
      <c r="BQ1" s="565"/>
      <c r="BR1" s="551"/>
      <c r="BS1" s="566"/>
      <c r="BT1" s="566"/>
      <c r="BU1" s="566"/>
      <c r="BV1" s="566"/>
      <c r="BW1" s="566"/>
      <c r="BX1" s="566"/>
      <c r="BY1" s="566"/>
      <c r="BZ1" s="551"/>
      <c r="CA1" s="553"/>
      <c r="CB1" s="554"/>
      <c r="CC1" s="554"/>
      <c r="CD1" s="554"/>
      <c r="CE1" s="554"/>
      <c r="CF1" s="555"/>
      <c r="CG1" s="553"/>
      <c r="CH1" s="554"/>
      <c r="CI1" s="554"/>
      <c r="CJ1" s="554"/>
      <c r="CK1" s="555"/>
      <c r="CL1" s="155"/>
      <c r="CM1" s="229"/>
      <c r="CN1" s="230"/>
      <c r="CO1" s="230"/>
      <c r="CP1" s="231"/>
      <c r="CQ1" s="211"/>
      <c r="CR1" s="225"/>
      <c r="CS1" s="226"/>
      <c r="CT1" s="226"/>
      <c r="CU1" s="226"/>
      <c r="CV1" s="226"/>
      <c r="CW1" s="226"/>
      <c r="CX1" s="226"/>
      <c r="CY1" s="226"/>
      <c r="CZ1" s="227"/>
      <c r="DA1" s="225"/>
      <c r="DB1" s="226"/>
      <c r="DC1" s="226"/>
      <c r="DD1" s="226"/>
      <c r="DE1" s="226"/>
      <c r="DF1" s="226"/>
      <c r="DG1" s="226"/>
      <c r="DH1" s="226"/>
      <c r="DI1" s="226"/>
      <c r="DJ1" s="226"/>
      <c r="DK1" s="227"/>
      <c r="DL1" s="225"/>
      <c r="DM1" s="226"/>
      <c r="DN1" s="226"/>
      <c r="DO1" s="226"/>
      <c r="DP1" s="227"/>
      <c r="DQ1" s="223"/>
      <c r="DR1" s="219"/>
      <c r="DS1" s="221"/>
      <c r="DT1" s="221"/>
      <c r="DU1" s="221"/>
      <c r="DV1" s="187"/>
      <c r="DW1" s="567"/>
      <c r="DX1" s="567"/>
      <c r="DY1" s="567"/>
      <c r="DZ1" s="192"/>
      <c r="EA1" s="569"/>
      <c r="EB1" s="191"/>
      <c r="EC1" s="568"/>
      <c r="ED1" s="568"/>
      <c r="EE1" s="568"/>
      <c r="EF1" s="568"/>
      <c r="EG1" s="568"/>
      <c r="EH1" s="568"/>
      <c r="EI1" s="568"/>
      <c r="EJ1" s="568"/>
      <c r="EK1" s="568"/>
      <c r="EL1" s="568"/>
    </row>
    <row r="2" spans="1:142" ht="18.75" x14ac:dyDescent="0.35">
      <c r="A2" s="557"/>
      <c r="B2" s="557"/>
      <c r="C2" s="204"/>
      <c r="D2" s="205"/>
      <c r="E2" s="205"/>
      <c r="F2" s="205"/>
      <c r="G2" s="203"/>
      <c r="H2" s="584"/>
      <c r="I2" s="206"/>
      <c r="J2" s="206"/>
      <c r="K2" s="190" t="s">
        <v>502</v>
      </c>
      <c r="L2" s="206"/>
      <c r="M2" s="206"/>
      <c r="N2" s="207"/>
      <c r="O2" s="207"/>
      <c r="P2" s="201"/>
      <c r="Q2" s="201"/>
      <c r="R2" s="201"/>
      <c r="S2" s="201"/>
      <c r="T2" s="201"/>
      <c r="U2" s="201"/>
      <c r="V2" s="201"/>
      <c r="W2" s="201"/>
      <c r="X2" s="208"/>
      <c r="Y2" s="573"/>
      <c r="Z2" s="575"/>
      <c r="AA2" s="198"/>
      <c r="AB2" s="215"/>
      <c r="AC2" s="215"/>
      <c r="AD2" s="215"/>
      <c r="AE2" s="215"/>
      <c r="AF2" s="209"/>
      <c r="AG2" s="210"/>
      <c r="AH2" s="209"/>
      <c r="AI2" s="210"/>
      <c r="AJ2" s="209"/>
      <c r="AK2" s="209"/>
      <c r="AL2" s="203"/>
      <c r="AM2" s="572"/>
      <c r="AN2" s="548"/>
      <c r="AO2" s="548"/>
      <c r="AP2" s="548"/>
      <c r="AQ2" s="548"/>
      <c r="AR2" s="550"/>
      <c r="AS2" s="548"/>
      <c r="AT2" s="557"/>
      <c r="AU2" s="202"/>
      <c r="AV2" s="202"/>
      <c r="AW2" s="157"/>
      <c r="AX2" s="158"/>
      <c r="AY2" s="158"/>
      <c r="AZ2" s="158"/>
      <c r="BA2" s="158"/>
      <c r="BB2" s="158"/>
      <c r="BC2" s="158"/>
      <c r="BD2" s="158"/>
      <c r="BE2" s="158"/>
      <c r="BF2" s="158"/>
      <c r="BG2" s="158"/>
      <c r="BH2" s="158"/>
      <c r="BI2" s="158"/>
      <c r="BJ2" s="159"/>
      <c r="BK2" s="158"/>
      <c r="BL2" s="158"/>
      <c r="BM2" s="158"/>
      <c r="BN2" s="158"/>
      <c r="BO2" s="158"/>
      <c r="BP2" s="158"/>
      <c r="BQ2" s="156"/>
      <c r="BR2" s="552"/>
      <c r="BS2" s="160"/>
      <c r="BT2" s="160"/>
      <c r="BU2" s="160"/>
      <c r="BV2" s="160"/>
      <c r="BW2" s="160"/>
      <c r="BX2" s="160"/>
      <c r="BY2" s="160"/>
      <c r="BZ2" s="552"/>
      <c r="CA2" s="160"/>
      <c r="CB2" s="160"/>
      <c r="CC2" s="160"/>
      <c r="CD2" s="160"/>
      <c r="CE2" s="160"/>
      <c r="CF2" s="160"/>
      <c r="CG2" s="160"/>
      <c r="CH2" s="160"/>
      <c r="CI2" s="160"/>
      <c r="CJ2" s="160"/>
      <c r="CK2" s="160"/>
      <c r="CL2" s="161"/>
      <c r="CM2" s="228"/>
      <c r="CN2" s="228"/>
      <c r="CO2" s="228"/>
      <c r="CP2" s="228"/>
      <c r="CQ2" s="228"/>
      <c r="CR2" s="212"/>
      <c r="CS2" s="212"/>
      <c r="CT2" s="212"/>
      <c r="CU2" s="212"/>
      <c r="CV2" s="212"/>
      <c r="CW2" s="212"/>
      <c r="CX2" s="212"/>
      <c r="CY2" s="212"/>
      <c r="CZ2" s="213"/>
      <c r="DA2" s="212"/>
      <c r="DB2" s="212"/>
      <c r="DC2" s="212"/>
      <c r="DD2" s="212"/>
      <c r="DE2" s="212"/>
      <c r="DF2" s="212"/>
      <c r="DG2" s="212"/>
      <c r="DH2" s="212"/>
      <c r="DI2" s="212"/>
      <c r="DJ2" s="212"/>
      <c r="DK2" s="213"/>
      <c r="DL2" s="212"/>
      <c r="DM2" s="212"/>
      <c r="DN2" s="212"/>
      <c r="DO2" s="212"/>
      <c r="DP2" s="213"/>
      <c r="DQ2" s="224"/>
      <c r="DR2" s="220"/>
      <c r="DS2" s="222"/>
      <c r="DT2" s="222"/>
      <c r="DU2" s="222"/>
      <c r="DV2" s="232"/>
      <c r="DW2" s="233"/>
      <c r="DX2" s="234"/>
      <c r="DY2" s="234"/>
      <c r="DZ2" s="192"/>
      <c r="EA2" s="569"/>
      <c r="EB2" s="191"/>
      <c r="EC2" s="162"/>
      <c r="ED2" s="191"/>
      <c r="EE2" s="162"/>
      <c r="EF2" s="162"/>
      <c r="EG2" s="162"/>
      <c r="EH2" s="162"/>
      <c r="EI2" s="162"/>
      <c r="EJ2" s="162"/>
      <c r="EK2" s="162"/>
      <c r="EL2" s="191"/>
    </row>
    <row r="3" spans="1:142" ht="75.75" customHeight="1" x14ac:dyDescent="0.35">
      <c r="A3" s="162"/>
      <c r="B3" s="162" t="str">
        <f>"1A（"&amp;IF(AR3="","－",AR3)&amp;"）"</f>
        <v>1A（－）</v>
      </c>
      <c r="C3" s="162"/>
      <c r="D3" s="162">
        <f>別紙１の１!E8</f>
        <v>0</v>
      </c>
      <c r="E3" s="162">
        <f>別紙１の１!F8</f>
        <v>0</v>
      </c>
      <c r="F3" s="162">
        <f>別紙１の１!G8</f>
        <v>0</v>
      </c>
      <c r="G3" s="162">
        <f>別紙１の１!E9</f>
        <v>0</v>
      </c>
      <c r="H3" s="162">
        <f>様式第１の１!E17</f>
        <v>0</v>
      </c>
      <c r="I3" s="162" t="str">
        <f>別紙２の１!E9</f>
        <v>（選択してください）　　　　　　　　　　　　　　　　　　　　　　　　　　　　　▼</v>
      </c>
      <c r="J3" s="162" t="str">
        <f>別紙２の１!E13</f>
        <v>（選択してください）　　　　　　　　　　　　　　　　　　　　　　　　　　　　　▼</v>
      </c>
      <c r="K3" s="162" t="str">
        <f>別紙２の１!E15</f>
        <v>■税抜きで応募申請する</v>
      </c>
      <c r="L3" s="162">
        <f>様式第１の１!E23</f>
        <v>0</v>
      </c>
      <c r="M3" s="162">
        <f>様式第１の１!E24</f>
        <v>0</v>
      </c>
      <c r="N3" s="162"/>
      <c r="O3" s="162"/>
      <c r="P3" s="162">
        <f>様式第１の１!E26</f>
        <v>0</v>
      </c>
      <c r="Q3" s="162">
        <f>様式第１の１!E25</f>
        <v>0</v>
      </c>
      <c r="R3" s="162">
        <f>様式第１の１!E26</f>
        <v>0</v>
      </c>
      <c r="S3" s="162">
        <f>様式第１の１!E27</f>
        <v>0</v>
      </c>
      <c r="T3" s="162">
        <f>様式第１の１!E29</f>
        <v>0</v>
      </c>
      <c r="U3" s="162">
        <f>様式第１の１!E30</f>
        <v>0</v>
      </c>
      <c r="V3" s="162">
        <f>様式第１の１!E31</f>
        <v>0</v>
      </c>
      <c r="W3" s="162">
        <f>様式第１の１!E32</f>
        <v>0</v>
      </c>
      <c r="X3" s="162">
        <f>様式第１の１!E33</f>
        <v>0</v>
      </c>
      <c r="Y3" s="162" t="str">
        <f>PHONETIC(Z3)</f>
        <v/>
      </c>
      <c r="Z3" s="162">
        <f>様式第１の１!E34</f>
        <v>0</v>
      </c>
      <c r="AA3" s="162">
        <f>様式第１の１!E35</f>
        <v>0</v>
      </c>
      <c r="AB3" s="162">
        <f>別紙１の１!B13</f>
        <v>0</v>
      </c>
      <c r="AC3" s="162"/>
      <c r="AD3" s="162">
        <f>別紙１の１!H92</f>
        <v>0</v>
      </c>
      <c r="AE3" s="162">
        <f>別紙１の１!H93</f>
        <v>0</v>
      </c>
      <c r="AF3" s="162"/>
      <c r="AG3" s="162"/>
      <c r="AH3" s="162"/>
      <c r="AI3" s="162"/>
      <c r="AJ3" s="162"/>
      <c r="AK3" s="162"/>
      <c r="AL3" s="162"/>
      <c r="AM3" s="162"/>
      <c r="AN3" s="162">
        <f>別紙２の１!F53</f>
        <v>0</v>
      </c>
      <c r="AO3" s="163">
        <f>別紙２の１!F28</f>
        <v>0</v>
      </c>
      <c r="AP3" s="163" t="str">
        <f>別紙２の１!F29</f>
        <v/>
      </c>
      <c r="AQ3" s="164">
        <f>別紙２の１!H19</f>
        <v>0</v>
      </c>
      <c r="AR3" s="165" t="str">
        <f>別紙２の１!L5</f>
        <v/>
      </c>
      <c r="AS3" s="162"/>
      <c r="AT3" s="164" t="str">
        <f>別紙２の１!H22</f>
        <v/>
      </c>
      <c r="AU3" s="164">
        <f>別紙２の１!F52</f>
        <v>0</v>
      </c>
      <c r="AV3" s="162" t="str">
        <f>IF(別紙２の１!E15="■税込で応募申請する",(SUM(別紙２の１!F38:G45)+SUM(別紙２の１!F47:G49))-ROUNDUP((SUM(別紙２の１!F38:G45)+SUM(別紙２の１!F47:G49))/1.1,0),"")</f>
        <v/>
      </c>
      <c r="AW3" s="162">
        <f>別紙２の１!F37</f>
        <v>0</v>
      </c>
      <c r="AX3" s="162">
        <f>別紙２の１!F38</f>
        <v>0</v>
      </c>
      <c r="AY3" s="162">
        <f>別紙２の１!F39</f>
        <v>0</v>
      </c>
      <c r="AZ3" s="162">
        <f>別紙２の１!F40</f>
        <v>0</v>
      </c>
      <c r="BA3" s="162">
        <f>別紙２の１!F41</f>
        <v>0</v>
      </c>
      <c r="BB3" s="162">
        <f>別紙２の１!F42</f>
        <v>0</v>
      </c>
      <c r="BC3" s="162">
        <f>別紙２の１!F43</f>
        <v>0</v>
      </c>
      <c r="BD3" s="162">
        <f>別紙２の１!F44</f>
        <v>0</v>
      </c>
      <c r="BE3" s="162">
        <f>別紙２の１!F45</f>
        <v>0</v>
      </c>
      <c r="BF3" s="162">
        <f>別紙２の１!F46</f>
        <v>0</v>
      </c>
      <c r="BG3" s="162">
        <f>別紙２の１!F47</f>
        <v>0</v>
      </c>
      <c r="BH3" s="162">
        <f>別紙２の１!F48</f>
        <v>0</v>
      </c>
      <c r="BI3" s="162">
        <f>別紙２の１!F49</f>
        <v>0</v>
      </c>
      <c r="BJ3" s="162"/>
      <c r="BK3" s="166"/>
      <c r="BL3" s="166"/>
      <c r="BM3" s="166"/>
      <c r="BN3" s="166"/>
      <c r="BO3" s="166"/>
      <c r="BP3" s="166"/>
      <c r="BQ3" s="166"/>
      <c r="BR3" s="162"/>
      <c r="BS3" s="162">
        <f>別紙１の１!B18</f>
        <v>0</v>
      </c>
      <c r="BT3" s="162">
        <f>別紙１の１!B26</f>
        <v>0</v>
      </c>
      <c r="BU3" s="162">
        <f>別紙１の１!B32</f>
        <v>0</v>
      </c>
      <c r="BV3" s="162">
        <f>別紙１の１!B44</f>
        <v>0</v>
      </c>
      <c r="BW3" s="162">
        <f>別紙１の１!B55</f>
        <v>0</v>
      </c>
      <c r="BX3" s="162">
        <f>別紙１の１!B63</f>
        <v>0</v>
      </c>
      <c r="BY3" s="162">
        <f>別紙１の１!B68</f>
        <v>0</v>
      </c>
      <c r="BZ3" s="162"/>
      <c r="CA3" s="166"/>
      <c r="CB3" s="166"/>
      <c r="CC3" s="166"/>
      <c r="CD3" s="166"/>
      <c r="CE3" s="166"/>
      <c r="CF3" s="166"/>
      <c r="CG3" s="166"/>
      <c r="CH3" s="166"/>
      <c r="CI3" s="166"/>
      <c r="CJ3" s="166"/>
      <c r="CK3" s="166"/>
      <c r="CL3" s="162"/>
      <c r="CM3" s="214"/>
      <c r="CN3" s="214"/>
      <c r="CO3" s="214"/>
      <c r="CP3" s="214"/>
      <c r="CQ3" s="214"/>
      <c r="CR3" s="162"/>
      <c r="CS3" s="214"/>
      <c r="CT3" s="162"/>
      <c r="CU3" s="214"/>
      <c r="CV3" s="162"/>
      <c r="CW3" s="214"/>
      <c r="CX3" s="162"/>
      <c r="CY3" s="214"/>
      <c r="CZ3" s="162"/>
      <c r="DA3" s="162"/>
      <c r="DB3" s="214"/>
      <c r="DC3" s="162"/>
      <c r="DD3" s="214"/>
      <c r="DE3" s="162"/>
      <c r="DF3" s="214"/>
      <c r="DG3" s="162"/>
      <c r="DH3" s="214"/>
      <c r="DI3" s="162"/>
      <c r="DJ3" s="214"/>
      <c r="DK3" s="162"/>
      <c r="DL3" s="162"/>
      <c r="DM3" s="214"/>
      <c r="DN3" s="162"/>
      <c r="DO3" s="214"/>
      <c r="DP3" s="162"/>
      <c r="DQ3" s="162"/>
      <c r="DR3" s="162"/>
      <c r="DS3" s="162"/>
      <c r="DT3" s="162"/>
      <c r="DU3" s="162"/>
      <c r="DV3" s="193"/>
      <c r="DW3" s="193"/>
      <c r="DX3" s="193"/>
      <c r="DY3" s="193"/>
      <c r="DZ3" s="193"/>
      <c r="EA3" s="162" t="str">
        <f>様式第１の１!F2&amp;様式第１の１!G2&amp;様式第１の１!H2&amp;様式第１の１!I2&amp;様式第１の１!J2&amp;様式第１の１!K2&amp;様式第１の１!L2</f>
        <v>令和年月日</v>
      </c>
      <c r="EB3" s="162">
        <f>別紙１の１!B73</f>
        <v>0</v>
      </c>
      <c r="EC3" s="166"/>
      <c r="ED3" s="166"/>
      <c r="EE3" s="166"/>
      <c r="EF3" s="166"/>
      <c r="EG3" s="166"/>
      <c r="EH3" s="166"/>
      <c r="EI3" s="166"/>
      <c r="EJ3" s="166"/>
      <c r="EK3" s="166"/>
      <c r="EL3" s="166"/>
    </row>
    <row r="4" spans="1:142" x14ac:dyDescent="0.35">
      <c r="A4" s="196"/>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c r="BJ4" s="570"/>
      <c r="BK4" s="570"/>
      <c r="BL4" s="570"/>
      <c r="BM4" s="570"/>
      <c r="BN4" s="570"/>
      <c r="BO4" s="570"/>
      <c r="BP4" s="570"/>
      <c r="BQ4" s="570"/>
      <c r="BR4" s="570"/>
      <c r="BS4" s="570"/>
      <c r="BT4" s="570"/>
      <c r="BU4" s="570"/>
      <c r="BV4" s="570"/>
      <c r="BW4" s="570"/>
      <c r="BX4" s="570"/>
      <c r="BY4" s="570"/>
      <c r="BZ4" s="570"/>
      <c r="CA4" s="570"/>
      <c r="CB4" s="570"/>
      <c r="CC4" s="570"/>
      <c r="CD4" s="570"/>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0"/>
      <c r="ED4" s="570"/>
      <c r="EE4" s="570"/>
      <c r="EF4" s="570"/>
      <c r="EG4" s="570"/>
      <c r="EH4" s="570"/>
      <c r="EI4" s="570"/>
      <c r="EJ4" s="570"/>
      <c r="EK4" s="570"/>
      <c r="EL4" s="570"/>
    </row>
    <row r="10" spans="1:142" x14ac:dyDescent="0.35">
      <c r="DV10" s="235"/>
      <c r="DW10" s="235"/>
      <c r="DX10" s="235"/>
    </row>
    <row r="11" spans="1:142" x14ac:dyDescent="0.35">
      <c r="DV11" s="236"/>
      <c r="DW11" s="235"/>
      <c r="DX11" s="235"/>
    </row>
  </sheetData>
  <mergeCells count="33">
    <mergeCell ref="A1:A2"/>
    <mergeCell ref="B1:B2"/>
    <mergeCell ref="C1:G1"/>
    <mergeCell ref="H1:H2"/>
    <mergeCell ref="L1:O1"/>
    <mergeCell ref="DW1:DY1"/>
    <mergeCell ref="EE1:EL1"/>
    <mergeCell ref="EC1:ED1"/>
    <mergeCell ref="EA1:EA2"/>
    <mergeCell ref="B4:EL4"/>
    <mergeCell ref="AM1:AM2"/>
    <mergeCell ref="P1:R1"/>
    <mergeCell ref="S1:U1"/>
    <mergeCell ref="V1:AA1"/>
    <mergeCell ref="AB1:AC1"/>
    <mergeCell ref="AG1:AH1"/>
    <mergeCell ref="AI1:AJ1"/>
    <mergeCell ref="AO1:AO2"/>
    <mergeCell ref="AP1:AP2"/>
    <mergeCell ref="AQ1:AQ2"/>
    <mergeCell ref="Y2:Z2"/>
    <mergeCell ref="CG1:CK1"/>
    <mergeCell ref="AT1:AT2"/>
    <mergeCell ref="AU1:AV1"/>
    <mergeCell ref="AW1:BJ1"/>
    <mergeCell ref="BK1:BQ1"/>
    <mergeCell ref="BR1:BR2"/>
    <mergeCell ref="BS1:BY1"/>
    <mergeCell ref="AN1:AN2"/>
    <mergeCell ref="AR1:AR2"/>
    <mergeCell ref="AS1:AS2"/>
    <mergeCell ref="BZ1:BZ2"/>
    <mergeCell ref="CA1:CF1"/>
  </mergeCells>
  <phoneticPr fontId="8"/>
  <conditionalFormatting sqref="K2">
    <cfRule type="cellIs" dxfId="1" priority="2" operator="equal">
      <formula>$O$6</formula>
    </cfRule>
  </conditionalFormatting>
  <conditionalFormatting sqref="K3">
    <cfRule type="cellIs" dxfId="0" priority="1" operator="equal">
      <formula>$K$2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様式第１の１</vt:lpstr>
      <vt:lpstr>別紙１の１</vt:lpstr>
      <vt:lpstr>消費税取扱</vt:lpstr>
      <vt:lpstr>別紙２の１</vt:lpstr>
      <vt:lpstr>参考ひな形</vt:lpstr>
      <vt:lpstr>list</vt:lpstr>
      <vt:lpstr>1a</vt:lpstr>
      <vt:lpstr>消費税取扱!Print_Area</vt:lpstr>
      <vt:lpstr>別紙２の１!Print_Area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2021-06-15T10:28:49Z</dcterms:modified>
</cp:coreProperties>
</file>