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defaultThemeVersion="166925"/>
  <xr:revisionPtr revIDLastSave="0" documentId="13_ncr:1_{F43B6D15-1315-4BC2-B14C-52D5D60908F0}" xr6:coauthVersionLast="47" xr6:coauthVersionMax="47" xr10:uidLastSave="{00000000-0000-0000-0000-000000000000}"/>
  <bookViews>
    <workbookView xWindow="-120" yWindow="-120" windowWidth="29040" windowHeight="15840" tabRatio="710" activeTab="2" xr2:uid="{00000000-000D-0000-FFFF-FFFF00000000}"/>
  </bookViews>
  <sheets>
    <sheet name="【複数施設の申請の場合】集計表" sheetId="5"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【複数施設の申請の場合】集計表!$A$6:$J$6</definedName>
    <definedName name="〇×">[1]項目リスト!$D$3:$D$5</definedName>
    <definedName name="〇か×">[2]項目リスト!$D$3:$D$5</definedName>
    <definedName name="a">'[3]採点表 '!$E$7</definedName>
    <definedName name="_xlnm.Print_Area" localSheetId="0">【複数施設の申請の場合】集計表!$A$1:$J$13</definedName>
    <definedName name="_xlnm.Print_Area" localSheetId="2">経費内訳表!$B$1:$W$32</definedName>
    <definedName name="_xlnm.Print_Area" localSheetId="3">'経費内訳表 (記入例)'!$B$1:$W$28</definedName>
    <definedName name="_xlnm.Print_Area" localSheetId="1">別紙2!$A$1:$M$49</definedName>
    <definedName name="_xlnm.Print_Titles" localSheetId="0">【複数施設の申請の場合】集計表!$3:$6</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2" i="3" l="1"/>
  <c r="G39" i="1" l="1"/>
  <c r="I39" i="1" s="1"/>
  <c r="H39" i="1"/>
  <c r="V3" i="1"/>
  <c r="U3" i="1"/>
  <c r="T3" i="1"/>
  <c r="C14" i="1"/>
  <c r="N7" i="1" l="1"/>
  <c r="E7" i="5" l="1"/>
  <c r="I7" i="5"/>
  <c r="G7" i="5"/>
  <c r="P2" i="3" l="1"/>
  <c r="I25" i="4" l="1"/>
  <c r="G25" i="4"/>
  <c r="T25" i="4" l="1"/>
  <c r="S25" i="4"/>
  <c r="R25" i="4"/>
  <c r="P25" i="4"/>
  <c r="O25" i="4"/>
  <c r="K25" i="4"/>
  <c r="J25" i="4"/>
  <c r="J28" i="3"/>
  <c r="K28" i="3"/>
  <c r="O28" i="3"/>
  <c r="P28" i="3"/>
  <c r="R28" i="3"/>
  <c r="S28" i="3"/>
  <c r="T28" i="3"/>
  <c r="I28" i="3"/>
  <c r="G28" i="3"/>
  <c r="G18" i="4" l="1"/>
  <c r="G17" i="4"/>
  <c r="G16" i="4"/>
  <c r="G15" i="4"/>
  <c r="G14" i="4"/>
  <c r="G13" i="4"/>
  <c r="G12" i="4"/>
  <c r="G11" i="4"/>
  <c r="G10" i="4"/>
  <c r="G9" i="4"/>
  <c r="G8" i="4"/>
  <c r="G9" i="3"/>
  <c r="G10" i="3"/>
  <c r="G11" i="3"/>
  <c r="G12" i="3"/>
  <c r="G13" i="3"/>
  <c r="G14" i="3"/>
  <c r="G15" i="3"/>
  <c r="G16" i="3"/>
  <c r="G17" i="3"/>
  <c r="G18" i="3"/>
  <c r="G8" i="3"/>
  <c r="G19" i="4" l="1"/>
  <c r="G26" i="4" s="1"/>
  <c r="V19" i="4"/>
  <c r="T19" i="4"/>
  <c r="T26" i="4" s="1"/>
  <c r="S19" i="4"/>
  <c r="S26" i="4" s="1"/>
  <c r="R19" i="4"/>
  <c r="R26" i="4" s="1"/>
  <c r="Q19" i="4"/>
  <c r="P19" i="4"/>
  <c r="P26" i="4" s="1"/>
  <c r="O19" i="4"/>
  <c r="O26" i="4" s="1"/>
  <c r="K19" i="4"/>
  <c r="K26" i="4" s="1"/>
  <c r="J19" i="4"/>
  <c r="J26" i="4" s="1"/>
  <c r="I19" i="4"/>
  <c r="I26" i="4" s="1"/>
  <c r="U18" i="4"/>
  <c r="W18" i="4" s="1"/>
  <c r="X18" i="4" s="1"/>
  <c r="U17" i="4"/>
  <c r="W17" i="4" s="1"/>
  <c r="X17" i="4" s="1"/>
  <c r="U16" i="4"/>
  <c r="W16" i="4" s="1"/>
  <c r="X16" i="4" s="1"/>
  <c r="U15" i="4"/>
  <c r="W15" i="4" s="1"/>
  <c r="X15" i="4" s="1"/>
  <c r="U14" i="4"/>
  <c r="W14" i="4" s="1"/>
  <c r="X14" i="4" s="1"/>
  <c r="U13" i="4"/>
  <c r="W13" i="4" s="1"/>
  <c r="X13" i="4" s="1"/>
  <c r="U12" i="4"/>
  <c r="W12" i="4" s="1"/>
  <c r="X12" i="4" s="1"/>
  <c r="U11" i="4"/>
  <c r="W11" i="4" s="1"/>
  <c r="X11" i="4" s="1"/>
  <c r="U10" i="4"/>
  <c r="W10" i="4" s="1"/>
  <c r="X10" i="4" s="1"/>
  <c r="U9" i="4"/>
  <c r="W9" i="4" s="1"/>
  <c r="X9" i="4" s="1"/>
  <c r="U8" i="4"/>
  <c r="U19" i="4" l="1"/>
  <c r="W8" i="4"/>
  <c r="X8" i="4" s="1"/>
  <c r="U15" i="3"/>
  <c r="W15" i="3" s="1"/>
  <c r="X15" i="3" s="1"/>
  <c r="W19" i="4" l="1"/>
  <c r="U22" i="4"/>
  <c r="U21" i="4"/>
  <c r="U20" i="4"/>
  <c r="X19" i="4"/>
  <c r="L20" i="4" l="1"/>
  <c r="V20" i="4"/>
  <c r="V21" i="4"/>
  <c r="W21" i="4" s="1"/>
  <c r="U23" i="4" s="1"/>
  <c r="Q23" i="4" s="1"/>
  <c r="M21" i="4"/>
  <c r="V22" i="4"/>
  <c r="W22" i="4" s="1"/>
  <c r="N22" i="4"/>
  <c r="Q22" i="3"/>
  <c r="U24" i="4" l="1"/>
  <c r="Q24" i="4" s="1"/>
  <c r="W20" i="4"/>
  <c r="U25" i="4"/>
  <c r="U26" i="4" s="1"/>
  <c r="V22" i="3"/>
  <c r="T22" i="3"/>
  <c r="S22" i="3"/>
  <c r="R22" i="3"/>
  <c r="R29" i="3" s="1"/>
  <c r="E28" i="1" s="1"/>
  <c r="P22" i="3"/>
  <c r="O22" i="3"/>
  <c r="K22" i="3"/>
  <c r="K29" i="3" s="1"/>
  <c r="E21" i="1" s="1"/>
  <c r="J22" i="3"/>
  <c r="I22" i="3"/>
  <c r="I29" i="3" s="1"/>
  <c r="E19" i="1"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S29" i="3" l="1"/>
  <c r="E29" i="1" s="1"/>
  <c r="T29" i="3"/>
  <c r="E30" i="1" s="1"/>
  <c r="O29" i="3"/>
  <c r="E25" i="1" s="1"/>
  <c r="P29" i="3"/>
  <c r="E26" i="1" s="1"/>
  <c r="W8" i="3"/>
  <c r="X8" i="3" s="1"/>
  <c r="U22" i="3"/>
  <c r="G29" i="3"/>
  <c r="J29" i="3"/>
  <c r="E20" i="1" s="1"/>
  <c r="W10" i="3"/>
  <c r="X10" i="3" s="1"/>
  <c r="U26" i="3" l="1"/>
  <c r="V26" i="3" s="1"/>
  <c r="U23" i="3"/>
  <c r="U27" i="3"/>
  <c r="W22" i="3"/>
  <c r="U25" i="3" s="1"/>
  <c r="L23" i="3" l="1"/>
  <c r="L28" i="3" s="1"/>
  <c r="L29" i="3" s="1"/>
  <c r="E22" i="1" s="1"/>
  <c r="W26" i="3"/>
  <c r="X26" i="3" s="1"/>
  <c r="Q26" i="3"/>
  <c r="V27" i="3"/>
  <c r="W27" i="3" s="1"/>
  <c r="X27" i="3" s="1"/>
  <c r="Q27" i="3"/>
  <c r="N25" i="3"/>
  <c r="N28" i="3" s="1"/>
  <c r="V25" i="3"/>
  <c r="W25" i="3" s="1"/>
  <c r="U24" i="3"/>
  <c r="U28" i="3" s="1"/>
  <c r="X22" i="3"/>
  <c r="V23" i="3"/>
  <c r="V24" i="3" l="1"/>
  <c r="W24" i="3" s="1"/>
  <c r="X24" i="3" s="1"/>
  <c r="M24" i="3"/>
  <c r="M28" i="3" s="1"/>
  <c r="M29" i="3" s="1"/>
  <c r="E23" i="1" s="1"/>
  <c r="Q28" i="3"/>
  <c r="Q29" i="3" s="1"/>
  <c r="E27" i="1" s="1"/>
  <c r="U29" i="3"/>
  <c r="N29" i="3"/>
  <c r="E24" i="1" s="1"/>
  <c r="X25" i="3"/>
  <c r="W23" i="3"/>
  <c r="W28" i="3" s="1"/>
  <c r="V28" i="3" l="1"/>
  <c r="V29" i="3" s="1"/>
  <c r="W29" i="3" s="1"/>
  <c r="W30" i="3" s="1"/>
  <c r="X23" i="3"/>
  <c r="E31" i="1"/>
  <c r="E32" i="1" s="1"/>
  <c r="Q30" i="3"/>
  <c r="N30" i="3"/>
  <c r="X29" i="3" l="1"/>
  <c r="E33" i="1"/>
  <c r="X28" i="3"/>
  <c r="K12" i="1" l="1"/>
  <c r="K37" i="1" s="1"/>
  <c r="W31" i="3"/>
  <c r="L25" i="4"/>
  <c r="L26" i="4" s="1"/>
  <c r="M25" i="4"/>
  <c r="M26" i="4" s="1"/>
  <c r="N25" i="4"/>
  <c r="N26" i="4" s="1"/>
  <c r="X20" i="4"/>
  <c r="X22" i="4"/>
  <c r="X21" i="4"/>
  <c r="V24" i="4"/>
  <c r="W24" i="4" s="1"/>
  <c r="E14" i="1" l="1"/>
  <c r="C12" i="1"/>
  <c r="G12" i="1" s="1"/>
  <c r="G14" i="1" s="1"/>
  <c r="K14" i="1" s="1"/>
  <c r="K39" i="1" s="1"/>
  <c r="V23" i="4"/>
  <c r="X24" i="4"/>
  <c r="N27" i="4"/>
  <c r="Q25" i="4"/>
  <c r="K15" i="1" l="1"/>
  <c r="V25" i="4"/>
  <c r="V26" i="4" s="1"/>
  <c r="W26" i="4" s="1"/>
  <c r="W27" i="4" s="1"/>
  <c r="W28" i="4" s="1"/>
  <c r="W23" i="4"/>
  <c r="W25" i="4" s="1"/>
  <c r="X25" i="4" s="1"/>
  <c r="Q26" i="4"/>
  <c r="Q27" i="4" s="1"/>
  <c r="X23" i="4" l="1"/>
  <c r="X26" i="4"/>
  <c r="K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32" authorId="0" shapeId="0" xr:uid="{00000000-0006-0000-0100-000001000000}">
      <text>
        <r>
          <rPr>
            <b/>
            <sz val="11"/>
            <color indexed="81"/>
            <rFont val="MS P ゴシック"/>
            <family val="3"/>
            <charset val="128"/>
          </rPr>
          <t>民間企業の場合、原則として消費税を計上しないこと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B19" authorId="0" shapeId="0" xr:uid="{4FCA1F0A-5F66-49EC-8EFC-2BA155437790}">
      <text>
        <r>
          <rPr>
            <b/>
            <sz val="11"/>
            <color indexed="81"/>
            <rFont val="MS P ゴシック"/>
            <family val="3"/>
            <charset val="128"/>
          </rPr>
          <t>適宜　行を挿入追加のこと
（行御追加後は、小計欄のSUM関数参照範囲を確認のこと）</t>
        </r>
        <r>
          <rPr>
            <sz val="9"/>
            <color indexed="81"/>
            <rFont val="MS P ゴシック"/>
            <family val="3"/>
            <charset val="128"/>
          </rPr>
          <t xml:space="preserve">
</t>
        </r>
      </text>
    </comment>
    <comment ref="G23"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30" authorId="0" shapeId="0" xr:uid="{00000000-0006-0000-0200-000006000000}">
      <text>
        <r>
          <rPr>
            <b/>
            <sz val="11"/>
            <color indexed="81"/>
            <rFont val="MS P ゴシック"/>
            <family val="3"/>
            <charset val="128"/>
          </rPr>
          <t>民間企業の場合、原則として消費税を計上しないこと</t>
        </r>
      </text>
    </comment>
    <comment ref="W31"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<sst xmlns="http://schemas.openxmlformats.org/spreadsheetml/2006/main" count="224" uniqueCount="143">
  <si>
    <t>合計</t>
    <rPh sb="0" eb="2">
      <t>ゴウケイ</t>
    </rPh>
    <phoneticPr fontId="5"/>
  </si>
  <si>
    <t>消費税</t>
    <rPh sb="0" eb="3">
      <t>ショウヒゼイ</t>
    </rPh>
    <phoneticPr fontId="3"/>
  </si>
  <si>
    <t>小計</t>
    <rPh sb="0" eb="2">
      <t>ショウケイ</t>
    </rPh>
    <phoneticPr fontId="3"/>
  </si>
  <si>
    <t>積算内訳</t>
    <rPh sb="0" eb="2">
      <t>セキサン</t>
    </rPh>
    <rPh sb="2" eb="4">
      <t>ウチワケ</t>
    </rPh>
    <phoneticPr fontId="5"/>
  </si>
  <si>
    <t>金額（円）</t>
    <rPh sb="0" eb="2">
      <t>キンガク</t>
    </rPh>
    <phoneticPr fontId="5"/>
  </si>
  <si>
    <t>細分</t>
    <rPh sb="0" eb="2">
      <t>サイブン</t>
    </rPh>
    <phoneticPr fontId="3"/>
  </si>
  <si>
    <t>(2) 寄付金その他の収入</t>
    <rPh sb="4" eb="7">
      <t>キフキン</t>
    </rPh>
    <rPh sb="9" eb="10">
      <t>タ</t>
    </rPh>
    <rPh sb="11" eb="13">
      <t>シュウニュウ</t>
    </rPh>
    <phoneticPr fontId="5"/>
  </si>
  <si>
    <t>所要経費</t>
    <rPh sb="0" eb="2">
      <t>ショヨウ</t>
    </rPh>
    <rPh sb="2" eb="4">
      <t>ケイヒ</t>
    </rPh>
    <phoneticPr fontId="5"/>
  </si>
  <si>
    <t>別紙２</t>
    <rPh sb="0" eb="2">
      <t>ベッシ</t>
    </rPh>
    <phoneticPr fontId="5"/>
  </si>
  <si>
    <t>円</t>
    <rPh sb="0" eb="1">
      <t>エン</t>
    </rPh>
    <phoneticPr fontId="3"/>
  </si>
  <si>
    <t>区分・費目</t>
    <rPh sb="0" eb="2">
      <t>クブン</t>
    </rPh>
    <rPh sb="3" eb="5">
      <t>ヒモク</t>
    </rPh>
    <phoneticPr fontId="5"/>
  </si>
  <si>
    <t>施設名</t>
    <rPh sb="0" eb="2">
      <t>シセツ</t>
    </rPh>
    <rPh sb="2" eb="3">
      <t>メイ</t>
    </rPh>
    <phoneticPr fontId="14"/>
  </si>
  <si>
    <t>補助対象経費</t>
    <rPh sb="0" eb="4">
      <t>ホジョタイショウ</t>
    </rPh>
    <rPh sb="4" eb="6">
      <t>ケイヒ</t>
    </rPh>
    <phoneticPr fontId="14"/>
  </si>
  <si>
    <t>項目</t>
    <rPh sb="0" eb="2">
      <t>コウモク</t>
    </rPh>
    <phoneticPr fontId="14"/>
  </si>
  <si>
    <t>内容</t>
    <rPh sb="0" eb="2">
      <t>ナイヨウ</t>
    </rPh>
    <phoneticPr fontId="14"/>
  </si>
  <si>
    <t>工事費</t>
    <rPh sb="0" eb="2">
      <t>コウジ</t>
    </rPh>
    <rPh sb="2" eb="3">
      <t>ヒ</t>
    </rPh>
    <phoneticPr fontId="12"/>
  </si>
  <si>
    <t>設備費</t>
    <rPh sb="0" eb="2">
      <t>セツビ</t>
    </rPh>
    <rPh sb="2" eb="3">
      <t>ヒ</t>
    </rPh>
    <phoneticPr fontId="12"/>
  </si>
  <si>
    <t>業務費</t>
    <rPh sb="0" eb="2">
      <t>ギョウム</t>
    </rPh>
    <rPh sb="2" eb="3">
      <t>ヒ</t>
    </rPh>
    <phoneticPr fontId="14"/>
  </si>
  <si>
    <t>事務費</t>
    <rPh sb="0" eb="3">
      <t>ジムヒ</t>
    </rPh>
    <phoneticPr fontId="12"/>
  </si>
  <si>
    <t>本工事費</t>
    <rPh sb="0" eb="1">
      <t>ホン</t>
    </rPh>
    <rPh sb="1" eb="4">
      <t>コウジヒ</t>
    </rPh>
    <phoneticPr fontId="12"/>
  </si>
  <si>
    <t>機械
器具費</t>
    <rPh sb="0" eb="2">
      <t>キカイ</t>
    </rPh>
    <rPh sb="3" eb="5">
      <t>キグ</t>
    </rPh>
    <rPh sb="5" eb="6">
      <t>ヒ</t>
    </rPh>
    <phoneticPr fontId="12"/>
  </si>
  <si>
    <t>測量及
試験費</t>
    <phoneticPr fontId="14"/>
  </si>
  <si>
    <t>材料費</t>
    <rPh sb="0" eb="3">
      <t>ザイリョウヒ</t>
    </rPh>
    <phoneticPr fontId="12"/>
  </si>
  <si>
    <t>労務費</t>
    <rPh sb="0" eb="3">
      <t>ロウムヒ</t>
    </rPh>
    <phoneticPr fontId="12"/>
  </si>
  <si>
    <t>直接
経費</t>
    <rPh sb="0" eb="2">
      <t>チョクセツ</t>
    </rPh>
    <rPh sb="3" eb="5">
      <t>ケイヒ</t>
    </rPh>
    <phoneticPr fontId="12"/>
  </si>
  <si>
    <t>共通
仮設費</t>
    <rPh sb="0" eb="2">
      <t>キョウツウ</t>
    </rPh>
    <rPh sb="3" eb="5">
      <t>カセツ</t>
    </rPh>
    <rPh sb="5" eb="6">
      <t>ヒ</t>
    </rPh>
    <phoneticPr fontId="12"/>
  </si>
  <si>
    <t>現場
管理費</t>
    <phoneticPr fontId="14"/>
  </si>
  <si>
    <t>一般
管理費</t>
    <rPh sb="0" eb="2">
      <t>イッパン</t>
    </rPh>
    <rPh sb="3" eb="6">
      <t>カンリヒ</t>
    </rPh>
    <phoneticPr fontId="12"/>
  </si>
  <si>
    <t>小計</t>
    <rPh sb="0" eb="2">
      <t>ショウケイ</t>
    </rPh>
    <phoneticPr fontId="14"/>
  </si>
  <si>
    <t>共通仮設費</t>
    <rPh sb="0" eb="2">
      <t>キョウツウ</t>
    </rPh>
    <rPh sb="2" eb="4">
      <t>カセツ</t>
    </rPh>
    <rPh sb="4" eb="5">
      <t>ヒ</t>
    </rPh>
    <phoneticPr fontId="14"/>
  </si>
  <si>
    <t xml:space="preserve"> </t>
    <phoneticPr fontId="14"/>
  </si>
  <si>
    <t>現場管理費</t>
    <rPh sb="0" eb="2">
      <t>ゲンバ</t>
    </rPh>
    <rPh sb="2" eb="5">
      <t>カンリヒ</t>
    </rPh>
    <phoneticPr fontId="14"/>
  </si>
  <si>
    <t>一般管理費</t>
    <rPh sb="0" eb="2">
      <t>イッパン</t>
    </rPh>
    <rPh sb="2" eb="5">
      <t>カンリヒ</t>
    </rPh>
    <phoneticPr fontId="14"/>
  </si>
  <si>
    <t>合計</t>
    <rPh sb="0" eb="2">
      <t>ゴウケイ</t>
    </rPh>
    <phoneticPr fontId="14"/>
  </si>
  <si>
    <t>内訳</t>
    <rPh sb="0" eb="2">
      <t>ウチワケ</t>
    </rPh>
    <phoneticPr fontId="14"/>
  </si>
  <si>
    <t>No.</t>
    <phoneticPr fontId="14"/>
  </si>
  <si>
    <t>規格</t>
    <rPh sb="0" eb="2">
      <t>キカク</t>
    </rPh>
    <phoneticPr fontId="14"/>
  </si>
  <si>
    <t>付帯
工事費</t>
    <rPh sb="0" eb="2">
      <t>フタイ</t>
    </rPh>
    <rPh sb="3" eb="5">
      <t>コウジ</t>
    </rPh>
    <rPh sb="5" eb="6">
      <t>ヒ</t>
    </rPh>
    <phoneticPr fontId="12"/>
  </si>
  <si>
    <t>工事費・本工事費</t>
  </si>
  <si>
    <t>材料費</t>
    <rPh sb="0" eb="3">
      <t>ザイリョウヒ</t>
    </rPh>
    <phoneticPr fontId="13"/>
  </si>
  <si>
    <t>同</t>
  </si>
  <si>
    <t>労務費</t>
    <rPh sb="0" eb="3">
      <t>ロウムヒ</t>
    </rPh>
    <phoneticPr fontId="13"/>
  </si>
  <si>
    <t>直接経費</t>
    <rPh sb="0" eb="2">
      <t>チョクセツ</t>
    </rPh>
    <rPh sb="2" eb="4">
      <t>ケイヒ</t>
    </rPh>
    <phoneticPr fontId="13"/>
  </si>
  <si>
    <t>共通仮設費</t>
    <rPh sb="0" eb="2">
      <t>キョウツウ</t>
    </rPh>
    <rPh sb="2" eb="4">
      <t>カセツ</t>
    </rPh>
    <rPh sb="4" eb="5">
      <t>ヒ</t>
    </rPh>
    <phoneticPr fontId="13"/>
  </si>
  <si>
    <t>現場管理費</t>
    <rPh sb="0" eb="2">
      <t>ゲンバ</t>
    </rPh>
    <rPh sb="2" eb="5">
      <t>カンリヒ</t>
    </rPh>
    <phoneticPr fontId="13"/>
  </si>
  <si>
    <t>一般管理費</t>
    <rPh sb="0" eb="2">
      <t>イッパン</t>
    </rPh>
    <rPh sb="2" eb="5">
      <t>カンリヒ</t>
    </rPh>
    <phoneticPr fontId="13"/>
  </si>
  <si>
    <t>工事費・付帯工事費</t>
  </si>
  <si>
    <t>―</t>
    <phoneticPr fontId="13"/>
  </si>
  <si>
    <t>工事費・機械器具費</t>
  </si>
  <si>
    <t>工事費・測量及試験費</t>
    <phoneticPr fontId="3"/>
  </si>
  <si>
    <t>設備費</t>
  </si>
  <si>
    <t>業務費</t>
  </si>
  <si>
    <t>事務費</t>
  </si>
  <si>
    <t>240W</t>
  </si>
  <si>
    <t>パワーコンディショナー</t>
  </si>
  <si>
    <t>6kW</t>
  </si>
  <si>
    <t>30kWh</t>
  </si>
  <si>
    <t>接続ケーブル</t>
    <rPh sb="0" eb="2">
      <t>セツゾク</t>
    </rPh>
    <phoneticPr fontId="18"/>
  </si>
  <si>
    <t>架台組立調整</t>
    <rPh sb="0" eb="2">
      <t>カダイ</t>
    </rPh>
    <rPh sb="2" eb="3">
      <t>ク</t>
    </rPh>
    <rPh sb="3" eb="4">
      <t>タ</t>
    </rPh>
    <rPh sb="4" eb="6">
      <t>チョウセイ</t>
    </rPh>
    <phoneticPr fontId="18"/>
  </si>
  <si>
    <t>蓄電システム設置工事</t>
    <rPh sb="0" eb="2">
      <t>チクデン</t>
    </rPh>
    <rPh sb="6" eb="8">
      <t>セッチ</t>
    </rPh>
    <rPh sb="8" eb="10">
      <t>コウジ</t>
    </rPh>
    <phoneticPr fontId="14"/>
  </si>
  <si>
    <t>全天日射計</t>
    <rPh sb="0" eb="2">
      <t>ゼンテン</t>
    </rPh>
    <rPh sb="2" eb="4">
      <t>ニッシャ</t>
    </rPh>
    <rPh sb="4" eb="5">
      <t>ケイ</t>
    </rPh>
    <phoneticPr fontId="18"/>
  </si>
  <si>
    <t>気象信号変換箱</t>
    <rPh sb="0" eb="2">
      <t>キショウ</t>
    </rPh>
    <rPh sb="2" eb="4">
      <t>シンゴウ</t>
    </rPh>
    <rPh sb="4" eb="6">
      <t>ヘンカン</t>
    </rPh>
    <rPh sb="6" eb="7">
      <t>バコ</t>
    </rPh>
    <phoneticPr fontId="18"/>
  </si>
  <si>
    <t>3.0m</t>
    <phoneticPr fontId="13"/>
  </si>
  <si>
    <t>蓄電システム本体</t>
    <rPh sb="0" eb="2">
      <t>チクデン</t>
    </rPh>
    <rPh sb="6" eb="8">
      <t>ホンタイ</t>
    </rPh>
    <phoneticPr fontId="18"/>
  </si>
  <si>
    <t>太陽電池モジュール</t>
    <rPh sb="0" eb="2">
      <t>タイヨウ</t>
    </rPh>
    <rPh sb="2" eb="4">
      <t>デンチ</t>
    </rPh>
    <phoneticPr fontId="18"/>
  </si>
  <si>
    <r>
      <rPr>
        <sz val="12"/>
        <rFont val="ＭＳ 明朝"/>
        <family val="1"/>
        <charset val="128"/>
      </rPr>
      <t>円</t>
    </r>
    <rPh sb="0" eb="1">
      <t>エン</t>
    </rPh>
    <phoneticPr fontId="3"/>
  </si>
  <si>
    <t>●●●●●●</t>
    <phoneticPr fontId="13"/>
  </si>
  <si>
    <t>施設名：</t>
    <rPh sb="0" eb="2">
      <t>シセツ</t>
    </rPh>
    <rPh sb="2" eb="3">
      <t>メイ</t>
    </rPh>
    <phoneticPr fontId="3"/>
  </si>
  <si>
    <t>太陽電池モジュール設置工事</t>
    <rPh sb="9" eb="11">
      <t>セッチ</t>
    </rPh>
    <rPh sb="11" eb="13">
      <t>コウジ</t>
    </rPh>
    <phoneticPr fontId="14"/>
  </si>
  <si>
    <t>太陽光モジュール運送費</t>
    <rPh sb="8" eb="11">
      <t>ウンソウヒ</t>
    </rPh>
    <phoneticPr fontId="18"/>
  </si>
  <si>
    <t>蓄電システム本体運送費</t>
    <rPh sb="8" eb="11">
      <t>ウンソウヒ</t>
    </rPh>
    <phoneticPr fontId="18"/>
  </si>
  <si>
    <t>補助率：</t>
    <rPh sb="0" eb="3">
      <t>ホジョリツ</t>
    </rPh>
    <phoneticPr fontId="3"/>
  </si>
  <si>
    <t>数量
(A)</t>
    <rPh sb="0" eb="2">
      <t>スウリョウ</t>
    </rPh>
    <phoneticPr fontId="14"/>
  </si>
  <si>
    <t>単価 [円]
(B)</t>
    <rPh sb="0" eb="2">
      <t>タンカ</t>
    </rPh>
    <phoneticPr fontId="14"/>
  </si>
  <si>
    <t>金額 [円]
(C)=
(A)×(B)</t>
    <rPh sb="0" eb="2">
      <t>キンガク</t>
    </rPh>
    <rPh sb="4" eb="5">
      <t>エン</t>
    </rPh>
    <phoneticPr fontId="14"/>
  </si>
  <si>
    <t>補助対象
経費合計
(D)</t>
    <rPh sb="0" eb="2">
      <t>ホジョ</t>
    </rPh>
    <rPh sb="2" eb="4">
      <t>タイショウ</t>
    </rPh>
    <rPh sb="5" eb="7">
      <t>ケイヒ</t>
    </rPh>
    <rPh sb="7" eb="9">
      <t>ゴウケイ</t>
    </rPh>
    <phoneticPr fontId="14"/>
  </si>
  <si>
    <t>補助対象
外経費
(E)</t>
    <rPh sb="0" eb="2">
      <t>ホジョ</t>
    </rPh>
    <rPh sb="2" eb="4">
      <t>タイショウ</t>
    </rPh>
    <rPh sb="5" eb="6">
      <t>ガイ</t>
    </rPh>
    <rPh sb="6" eb="8">
      <t>ケイヒ</t>
    </rPh>
    <phoneticPr fontId="14"/>
  </si>
  <si>
    <t>設計費</t>
    <rPh sb="0" eb="3">
      <t>セッケイヒ</t>
    </rPh>
    <phoneticPr fontId="13"/>
  </si>
  <si>
    <t>監理費</t>
    <rPh sb="0" eb="3">
      <t>カンリヒ</t>
    </rPh>
    <phoneticPr fontId="13"/>
  </si>
  <si>
    <t>間接
工事費</t>
    <rPh sb="0" eb="2">
      <t>カンセツ</t>
    </rPh>
    <rPh sb="3" eb="6">
      <t>コウジヒ</t>
    </rPh>
    <phoneticPr fontId="13"/>
  </si>
  <si>
    <t>消費税</t>
    <rPh sb="0" eb="3">
      <t>ショウヒゼイ</t>
    </rPh>
    <phoneticPr fontId="13"/>
  </si>
  <si>
    <t>工事費計</t>
    <rPh sb="0" eb="3">
      <t>コウジヒ</t>
    </rPh>
    <rPh sb="3" eb="4">
      <t>ケイ</t>
    </rPh>
    <phoneticPr fontId="14"/>
  </si>
  <si>
    <t>本工事費計</t>
    <rPh sb="0" eb="1">
      <t>ホン</t>
    </rPh>
    <rPh sb="1" eb="4">
      <t>コウジヒ</t>
    </rPh>
    <rPh sb="4" eb="5">
      <t>ケイ</t>
    </rPh>
    <phoneticPr fontId="14"/>
  </si>
  <si>
    <t>合計
(F)=
(D)+(E)</t>
    <rPh sb="0" eb="2">
      <t>ゴウケイ</t>
    </rPh>
    <phoneticPr fontId="14"/>
  </si>
  <si>
    <t>(C)=(F)
であるか</t>
    <phoneticPr fontId="13"/>
  </si>
  <si>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5"/>
  </si>
  <si>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5"/>
  </si>
  <si>
    <r>
      <t xml:space="preserve">(8) 補助金所要額
</t>
    </r>
    <r>
      <rPr>
        <sz val="10"/>
        <rFont val="ＭＳ 明朝"/>
        <family val="1"/>
        <charset val="128"/>
      </rPr>
      <t>　※(7)×補助率
　　(千円未満切り捨て)</t>
    </r>
    <rPh sb="4" eb="7">
      <t>ホジョキン</t>
    </rPh>
    <rPh sb="7" eb="9">
      <t>ショヨウ</t>
    </rPh>
    <rPh sb="9" eb="10">
      <t>ガク</t>
    </rPh>
    <rPh sb="17" eb="20">
      <t>ホジョリツ</t>
    </rPh>
    <rPh sb="28" eb="29">
      <t>キ</t>
    </rPh>
    <rPh sb="30" eb="31">
      <t>ス</t>
    </rPh>
    <phoneticPr fontId="5"/>
  </si>
  <si>
    <r>
      <t>(1) 総事業費
　</t>
    </r>
    <r>
      <rPr>
        <sz val="10"/>
        <rFont val="ＭＳ 明朝"/>
        <family val="1"/>
        <charset val="128"/>
      </rPr>
      <t>※補助対象外経費を含んだ
　　金額を記入すること</t>
    </r>
    <rPh sb="4" eb="8">
      <t>ソウジギョウヒ</t>
    </rPh>
    <phoneticPr fontId="5"/>
  </si>
  <si>
    <r>
      <t xml:space="preserve">(3) 差引額
</t>
    </r>
    <r>
      <rPr>
        <sz val="10"/>
        <rFont val="ＭＳ 明朝"/>
        <family val="1"/>
        <charset val="128"/>
      </rPr>
      <t>　※(1)-(2)</t>
    </r>
    <rPh sb="4" eb="6">
      <t>サシヒキ</t>
    </rPh>
    <rPh sb="6" eb="7">
      <t>ガク</t>
    </rPh>
    <phoneticPr fontId="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</si>
  <si>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4"/>
  </si>
  <si>
    <t>電工（平成31年3月から適用する公共工事設計労務単価・●●県）</t>
    <rPh sb="0" eb="2">
      <t>デンコウ</t>
    </rPh>
    <rPh sb="29" eb="30">
      <t>ケン</t>
    </rPh>
    <phoneticPr fontId="14"/>
  </si>
  <si>
    <t>(5) 基準額</t>
    <rPh sb="4" eb="6">
      <t>キジュン</t>
    </rPh>
    <rPh sb="6" eb="7">
      <t>ガク</t>
    </rPh>
    <phoneticPr fontId="5"/>
  </si>
  <si>
    <t>※根拠資料（見積書等）No.</t>
    <rPh sb="1" eb="5">
      <t>コンキョシリョウ</t>
    </rPh>
    <rPh sb="6" eb="8">
      <t>ミツモリ</t>
    </rPh>
    <rPh sb="8" eb="9">
      <t>ショ</t>
    </rPh>
    <rPh sb="9" eb="10">
      <t>トウ</t>
    </rPh>
    <phoneticPr fontId="12"/>
  </si>
  <si>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5"/>
  </si>
  <si>
    <t>(4) 補助対象経費
　　支出予定額</t>
    <rPh sb="4" eb="6">
      <t>ホジョ</t>
    </rPh>
    <rPh sb="6" eb="8">
      <t>タイショウ</t>
    </rPh>
    <rPh sb="8" eb="10">
      <t>ケイヒ</t>
    </rPh>
    <rPh sb="13" eb="15">
      <t>シシュツ</t>
    </rPh>
    <rPh sb="15" eb="17">
      <t>ヨテイ</t>
    </rPh>
    <rPh sb="17" eb="18">
      <t>ガク</t>
    </rPh>
    <phoneticPr fontId="5"/>
  </si>
  <si>
    <t>申請者の
区分：</t>
    <rPh sb="0" eb="3">
      <t>シンセイシャ</t>
    </rPh>
    <rPh sb="5" eb="7">
      <t>クブン</t>
    </rPh>
    <phoneticPr fontId="3"/>
  </si>
  <si>
    <t>地方公共団体</t>
    <rPh sb="0" eb="5">
      <t>チホウコウキョウダンタイ</t>
    </rPh>
    <phoneticPr fontId="3"/>
  </si>
  <si>
    <t>地方公共団体以外</t>
    <rPh sb="0" eb="5">
      <t>チホウコウキョウダンタイ</t>
    </rPh>
    <rPh sb="5" eb="7">
      <t>イガイ</t>
    </rPh>
    <phoneticPr fontId="3"/>
  </si>
  <si>
    <t>会計区分：</t>
  </si>
  <si>
    <t>特別会計</t>
  </si>
  <si>
    <t>一般会計　</t>
    <phoneticPr fontId="3"/>
  </si>
  <si>
    <t>企業会計</t>
  </si>
  <si>
    <t>消費税込み</t>
    <rPh sb="0" eb="2">
      <t>ショウヒゼイ</t>
    </rPh>
    <rPh sb="3" eb="4">
      <t>コ</t>
    </rPh>
    <phoneticPr fontId="3"/>
  </si>
  <si>
    <t>消費税抜き</t>
    <rPh sb="0" eb="2">
      <t>ショウヒゼイ</t>
    </rPh>
    <rPh sb="2" eb="3">
      <t>ヌ</t>
    </rPh>
    <phoneticPr fontId="3"/>
  </si>
  <si>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3"/>
  </si>
  <si>
    <t>経費内訳表のとおり</t>
    <rPh sb="0" eb="2">
      <t>ケイヒ</t>
    </rPh>
    <phoneticPr fontId="3"/>
  </si>
  <si>
    <t>都道府県</t>
    <rPh sb="0" eb="4">
      <t>トドウフケン</t>
    </rPh>
    <phoneticPr fontId="14"/>
  </si>
  <si>
    <t>合計</t>
    <rPh sb="0" eb="2">
      <t>ごうけい</t>
    </rPh>
    <phoneticPr fontId="13" type="Hiragana" alignment="distributed"/>
  </si>
  <si>
    <t>内訳</t>
    <rPh sb="0" eb="2">
      <t>うちわけ</t>
    </rPh>
    <phoneticPr fontId="13" type="Hiragana" alignment="distributed"/>
  </si>
  <si>
    <t>※行を適宜追加、削除して記入すること</t>
    <rPh sb="1" eb="2">
      <t>ギョウ</t>
    </rPh>
    <rPh sb="3" eb="5">
      <t>テキギ</t>
    </rPh>
    <rPh sb="5" eb="7">
      <t>ツイカ</t>
    </rPh>
    <rPh sb="8" eb="10">
      <t>サクジョ</t>
    </rPh>
    <rPh sb="12" eb="14">
      <t>キニュウ</t>
    </rPh>
    <phoneticPr fontId="13"/>
  </si>
  <si>
    <t>応募申請書</t>
    <rPh sb="0" eb="5">
      <t>オウボシンセイショ</t>
    </rPh>
    <phoneticPr fontId="14"/>
  </si>
  <si>
    <t xml:space="preserve">(1) 総事業費[円] </t>
    <rPh sb="4" eb="5">
      <t>ソウ</t>
    </rPh>
    <rPh sb="5" eb="8">
      <t>ジギョウヒ</t>
    </rPh>
    <phoneticPr fontId="14"/>
  </si>
  <si>
    <t>No.</t>
    <phoneticPr fontId="13" type="Hiragana" alignment="distributed"/>
  </si>
  <si>
    <t>市区町村</t>
    <rPh sb="0" eb="2">
      <t>シク</t>
    </rPh>
    <rPh sb="2" eb="4">
      <t>チョウソン</t>
    </rPh>
    <phoneticPr fontId="14"/>
  </si>
  <si>
    <t>事業の実施場所</t>
    <phoneticPr fontId="13"/>
  </si>
  <si>
    <t>施設名</t>
    <phoneticPr fontId="13" type="Hiragana" alignment="distributed"/>
  </si>
  <si>
    <t>(7) 補助基本額 [円]</t>
    <rPh sb="6" eb="8">
      <t>キホン</t>
    </rPh>
    <phoneticPr fontId="14"/>
  </si>
  <si>
    <t>(8) 補助金所要額 [円]</t>
    <phoneticPr fontId="14"/>
  </si>
  <si>
    <t>―</t>
    <phoneticPr fontId="3"/>
  </si>
  <si>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3"/>
  </si>
  <si>
    <t>(4) - (8) 地方負担額
（申請者が地方公共団体の場合のみ記入すること）</t>
    <phoneticPr fontId="3"/>
  </si>
  <si>
    <t>累計CO2削減量（施設合計）:</t>
    <rPh sb="0" eb="2">
      <t>ルイケイ</t>
    </rPh>
    <rPh sb="5" eb="7">
      <t>サクゲン</t>
    </rPh>
    <rPh sb="7" eb="8">
      <t>リョウ</t>
    </rPh>
    <rPh sb="9" eb="11">
      <t>シセツ</t>
    </rPh>
    <rPh sb="11" eb="13">
      <t>ゴウケイ</t>
    </rPh>
    <phoneticPr fontId="3"/>
  </si>
  <si>
    <t>〈集計表〉</t>
  </si>
  <si>
    <t>（注）記入した金額の根拠資料を添付すること</t>
  </si>
  <si>
    <t>＜EV車金額を含んだ経費＞</t>
    <phoneticPr fontId="3"/>
  </si>
  <si>
    <t>＜EV車金額を除いた経費＞</t>
    <phoneticPr fontId="3"/>
  </si>
  <si>
    <t>蓄電池容量(合計）</t>
    <rPh sb="0" eb="3">
      <t>チクデンチ</t>
    </rPh>
    <rPh sb="3" eb="5">
      <t>ヨウリョウ</t>
    </rPh>
    <rPh sb="6" eb="8">
      <t>ゴウケイ</t>
    </rPh>
    <phoneticPr fontId="3"/>
  </si>
  <si>
    <t>(9) - (12) 地方負担額
（申請者が地方公共団体の場合のみ記入すること）</t>
    <phoneticPr fontId="3"/>
  </si>
  <si>
    <t>kWh</t>
    <phoneticPr fontId="3"/>
  </si>
  <si>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4"/>
  </si>
  <si>
    <r>
      <t xml:space="preserve">(9) EV車金額
</t>
    </r>
    <r>
      <rPr>
        <sz val="10"/>
        <color theme="1"/>
        <rFont val="ＭＳ 明朝"/>
        <family val="1"/>
        <charset val="128"/>
      </rPr>
      <t>　※総事業費＝補助対象経
　　費支出予定額</t>
    </r>
    <rPh sb="6" eb="7">
      <t>クルマ</t>
    </rPh>
    <rPh sb="7" eb="9">
      <t>キンガク</t>
    </rPh>
    <rPh sb="12" eb="16">
      <t>ソウジギョウヒ</t>
    </rPh>
    <rPh sb="17" eb="19">
      <t>ホジョ</t>
    </rPh>
    <rPh sb="19" eb="21">
      <t>タイショウ</t>
    </rPh>
    <rPh sb="21" eb="22">
      <t>キョウ</t>
    </rPh>
    <phoneticPr fontId="5"/>
  </si>
  <si>
    <r>
      <rPr>
        <sz val="12"/>
        <color theme="1"/>
        <rFont val="ＭＳ 明朝"/>
        <family val="1"/>
        <charset val="128"/>
      </rPr>
      <t>円</t>
    </r>
    <rPh sb="0" eb="1">
      <t>エン</t>
    </rPh>
    <phoneticPr fontId="3"/>
  </si>
  <si>
    <r>
      <t xml:space="preserve">(12) EV車補助金所要額
</t>
    </r>
    <r>
      <rPr>
        <sz val="10"/>
        <color theme="1"/>
        <rFont val="ＭＳ 明朝"/>
        <family val="1"/>
        <charset val="128"/>
      </rPr>
      <t>　　※(10)と(11)を比較して
　　　少ない方の額
　　</t>
    </r>
    <rPh sb="7" eb="8">
      <t>クルマ</t>
    </rPh>
    <rPh sb="8" eb="11">
      <t>ホジョキン</t>
    </rPh>
    <rPh sb="11" eb="14">
      <t>ショヨウガク</t>
    </rPh>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</si>
  <si>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4"/>
  </si>
  <si>
    <r>
      <t xml:space="preserve">メーカー名・車名
</t>
    </r>
    <r>
      <rPr>
        <sz val="10"/>
        <color theme="1"/>
        <rFont val="ＭＳ 明朝"/>
        <family val="1"/>
        <charset val="128"/>
      </rPr>
      <t>　※2車種以上の場合は別
　　紙に記入してください</t>
    </r>
    <rPh sb="4" eb="5">
      <t>メイ</t>
    </rPh>
    <rPh sb="6" eb="7">
      <t>クルマ</t>
    </rPh>
    <rPh sb="7" eb="8">
      <t>ナ</t>
    </rPh>
    <rPh sb="12" eb="14">
      <t>シャシュ</t>
    </rPh>
    <rPh sb="14" eb="16">
      <t>イジョウ</t>
    </rPh>
    <rPh sb="17" eb="19">
      <t>バアイ</t>
    </rPh>
    <rPh sb="20" eb="21">
      <t>ベツ</t>
    </rPh>
    <rPh sb="26" eb="28">
      <t>キニュウ</t>
    </rPh>
    <phoneticPr fontId="5"/>
  </si>
  <si>
    <r>
      <t xml:space="preserve"> 補助対象経費支出予定
</t>
    </r>
    <r>
      <rPr>
        <sz val="10"/>
        <color theme="1"/>
        <rFont val="ＭＳ 明朝"/>
        <family val="1"/>
        <charset val="128"/>
      </rPr>
      <t>　</t>
    </r>
    <r>
      <rPr>
        <sz val="11"/>
        <color theme="1"/>
        <rFont val="ＭＳ 明朝"/>
        <family val="1"/>
        <charset val="128"/>
      </rPr>
      <t>額合計</t>
    </r>
    <r>
      <rPr>
        <sz val="10"/>
        <color theme="1"/>
        <rFont val="ＭＳ 明朝"/>
        <family val="1"/>
        <charset val="128"/>
      </rPr>
      <t xml:space="preserve">
　　※（4)+(9）</t>
    </r>
    <rPh sb="1" eb="3">
      <t>ホジョ</t>
    </rPh>
    <rPh sb="3" eb="5">
      <t>タイショウ</t>
    </rPh>
    <rPh sb="5" eb="7">
      <t>ケイヒ</t>
    </rPh>
    <rPh sb="7" eb="9">
      <t>シシュツヨテイ</t>
    </rPh>
    <phoneticPr fontId="5"/>
  </si>
  <si>
    <r>
      <t>補助金所要額合計　　　　　　　　</t>
    </r>
    <r>
      <rPr>
        <sz val="10"/>
        <color theme="1"/>
        <rFont val="ＭＳ 明朝"/>
        <family val="1"/>
        <charset val="128"/>
      </rPr>
      <t>※(8)+(12)の合計</t>
    </r>
    <rPh sb="0" eb="3">
      <t>ホジョキン</t>
    </rPh>
    <rPh sb="3" eb="5">
      <t>ショヨウ</t>
    </rPh>
    <rPh sb="5" eb="6">
      <t>ガク</t>
    </rPh>
    <rPh sb="6" eb="8">
      <t>ゴウケイ</t>
    </rPh>
    <rPh sb="26" eb="28">
      <t>ゴウケイ</t>
    </rPh>
    <phoneticPr fontId="3"/>
  </si>
  <si>
    <t>(11)「CEV補助金」の銘柄ごとの補助金交付額(合計）</t>
    <rPh sb="8" eb="11">
      <t>ホジョキン</t>
    </rPh>
    <rPh sb="13" eb="15">
      <t>メイガラ</t>
    </rPh>
    <rPh sb="18" eb="21">
      <t>ホジョキン</t>
    </rPh>
    <rPh sb="21" eb="23">
      <t>コウフ</t>
    </rPh>
    <rPh sb="23" eb="24">
      <t>ガク</t>
    </rPh>
    <rPh sb="25" eb="27">
      <t>ゴウケイ</t>
    </rPh>
    <phoneticPr fontId="3"/>
  </si>
  <si>
    <r>
      <t>※「別添２-1 CO2排出量削減効果等集計表」</t>
    </r>
    <r>
      <rPr>
        <sz val="10"/>
        <color theme="1"/>
        <rFont val="ＭＳ 明朝"/>
        <family val="1"/>
        <charset val="128"/>
      </rPr>
      <t>＜車載型蓄電池を含まない＞</t>
    </r>
    <r>
      <rPr>
        <sz val="10"/>
        <rFont val="ＭＳ 明朝"/>
        <family val="1"/>
        <charset val="128"/>
      </rPr>
      <t>の「</t>
    </r>
    <r>
      <rPr>
        <sz val="10"/>
        <color rgb="FFFF0000"/>
        <rFont val="ＭＳ 明朝"/>
        <family val="1"/>
        <charset val="128"/>
      </rPr>
      <t>累計</t>
    </r>
    <r>
      <rPr>
        <sz val="10"/>
        <rFont val="ＭＳ 明朝"/>
        <family val="1"/>
        <charset val="128"/>
      </rPr>
      <t>CO2削減量（合計）」の数値を転記すること</t>
    </r>
    <rPh sb="38" eb="40">
      <t>ルイケイ</t>
    </rPh>
    <rPh sb="55" eb="57">
      <t>テンキ</t>
    </rPh>
    <phoneticPr fontId="3"/>
  </si>
  <si>
    <t>(10)　EV車の補助金所要額※蓄電池容量×1/2×4万円　　　　
　離島の場合×2/3×4万円
　で計算すること</t>
    <rPh sb="7" eb="8">
      <t>クルマ</t>
    </rPh>
    <rPh sb="9" eb="12">
      <t>ホジョキン</t>
    </rPh>
    <rPh sb="12" eb="15">
      <t>ショヨウガク</t>
    </rPh>
    <rPh sb="35" eb="37">
      <t>リトウ</t>
    </rPh>
    <rPh sb="38" eb="40">
      <t>バアイ</t>
    </rPh>
    <rPh sb="51" eb="53">
      <t>ケイサン</t>
    </rPh>
    <phoneticPr fontId="3"/>
  </si>
  <si>
    <r>
      <t>地域レジリエンス・脱炭素化を同時実現す</t>
    </r>
    <r>
      <rPr>
        <b/>
        <sz val="20"/>
        <rFont val="游ゴシック"/>
        <family val="3"/>
        <charset val="128"/>
      </rPr>
      <t>る公共施設への自</t>
    </r>
    <r>
      <rPr>
        <b/>
        <sz val="20"/>
        <color theme="1"/>
        <rFont val="游ゴシック"/>
        <family val="3"/>
        <charset val="128"/>
      </rPr>
      <t>立・分散型エネルギー設備等導入推進事業</t>
    </r>
    <rPh sb="20" eb="24">
      <t>コウキョウシセツ</t>
    </rPh>
    <phoneticPr fontId="14"/>
  </si>
  <si>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【経費内訳（再エネ熱利用設備、未利用熱エネルギー設備又はCGS）】</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4">
      <t>サイ</t>
    </rPh>
    <rPh sb="56" eb="61">
      <t>ネツリヨウセツビ</t>
    </rPh>
    <rPh sb="62" eb="66">
      <t>ミリヨウネツ</t>
    </rPh>
    <rPh sb="71" eb="73">
      <t>セツビ</t>
    </rPh>
    <rPh sb="73" eb="74">
      <t>マタ</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</si>
</sst>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54">
    <font>
      <sz val="10"/>
      <color theme="1"/>
      <name val="游ゴシック"/>
      <family val="3"/>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b/>
      <sz val="6"/>
      <color theme="1"/>
      <name val="Arial"/>
      <family val="2"/>
    </font>
    <font>
      <sz val="11"/>
      <color theme="1"/>
      <name val="ＭＳ 明朝"/>
      <family val="1"/>
      <charset val="128"/>
    </font>
    <font>
      <sz val="12"/>
      <name val="ＭＳ Ｐゴシック"/>
      <family val="2"/>
      <charset val="128"/>
    </font>
    <font>
      <b/>
      <sz val="13"/>
      <name val="ＭＳ 明朝"/>
      <family val="1"/>
      <charset val="128"/>
    </font>
    <font>
      <b/>
      <sz val="20"/>
      <name val="游ゴシック"/>
      <family val="3"/>
      <charset val="128"/>
    </font>
    <font>
      <sz val="9"/>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rgb="FFFFF5D9"/>
        <bgColor indexed="64"/>
      </patternFill>
    </fill>
  </fills>
  <borders count="102">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s>
  <cellStyleXfs count="13">
    <xf numFmtId="0" fontId="0" fillId="0" borderId="0">
      <alignment vertical="center"/>
    </xf>
    <xf numFmtId="0" fontId="8" fillId="0" borderId="0"/>
    <xf numFmtId="38" fontId="11" fillId="0" borderId="0" applyFont="0" applyFill="0" applyBorder="0" applyAlignment="0" applyProtection="0">
      <alignment vertical="center"/>
    </xf>
    <xf numFmtId="0" fontId="12" fillId="0" borderId="0">
      <alignment vertical="center"/>
    </xf>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06">
    <xf numFmtId="0" fontId="0" fillId="0" borderId="0" xfId="0">
      <alignment vertical="center"/>
    </xf>
    <xf numFmtId="0" fontId="2" fillId="0" borderId="0" xfId="1" applyFont="1" applyAlignment="1">
      <alignment horizontal="left" vertical="top" wrapText="1"/>
    </xf>
    <xf numFmtId="0" fontId="4" fillId="0" borderId="0" xfId="1" applyFont="1" applyAlignment="1">
      <alignment horizontal="right" vertical="center" wrapText="1"/>
    </xf>
    <xf numFmtId="3" fontId="4" fillId="0" borderId="0" xfId="1" applyNumberFormat="1" applyFont="1" applyAlignment="1">
      <alignment horizontal="right" vertical="center" wrapText="1"/>
    </xf>
    <xf numFmtId="0" fontId="4" fillId="2" borderId="0" xfId="1" applyFont="1" applyFill="1" applyAlignment="1">
      <alignment horizontal="left" vertical="top" wrapText="1"/>
    </xf>
    <xf numFmtId="0" fontId="4" fillId="0" borderId="3" xfId="1" applyFont="1" applyBorder="1" applyAlignment="1">
      <alignment horizontal="center" vertical="center" wrapText="1"/>
    </xf>
    <xf numFmtId="0" fontId="4" fillId="0" borderId="8" xfId="1" applyFont="1" applyBorder="1" applyAlignment="1">
      <alignment horizontal="left" vertical="center" wrapText="1"/>
    </xf>
    <xf numFmtId="3" fontId="4" fillId="0" borderId="44" xfId="1" applyNumberFormat="1" applyFont="1" applyBorder="1" applyAlignment="1">
      <alignment horizontal="right" vertical="center" wrapText="1"/>
    </xf>
    <xf numFmtId="0" fontId="12" fillId="0" borderId="0" xfId="4">
      <alignment vertical="center"/>
    </xf>
    <xf numFmtId="0" fontId="12"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5" fillId="0" borderId="59" xfId="4" applyFont="1" applyBorder="1" applyAlignment="1">
      <alignment horizontal="center" vertical="center"/>
    </xf>
    <xf numFmtId="0" fontId="15" fillId="0" borderId="11" xfId="4" applyFont="1" applyBorder="1" applyAlignment="1">
      <alignment vertical="center" shrinkToFit="1"/>
    </xf>
    <xf numFmtId="0" fontId="15" fillId="0" borderId="11" xfId="4" applyFont="1" applyBorder="1" applyAlignment="1">
      <alignment horizontal="left" vertical="center"/>
    </xf>
    <xf numFmtId="0" fontId="15" fillId="0" borderId="59" xfId="4" applyFont="1" applyBorder="1" applyAlignment="1">
      <alignment vertical="center" shrinkToFit="1"/>
    </xf>
    <xf numFmtId="0" fontId="15" fillId="0" borderId="59" xfId="4" applyFont="1" applyBorder="1" applyAlignment="1">
      <alignment horizontal="left" vertical="center"/>
    </xf>
    <xf numFmtId="0" fontId="11" fillId="0" borderId="59" xfId="4" applyFont="1" applyBorder="1">
      <alignment vertical="center"/>
    </xf>
    <xf numFmtId="0" fontId="11" fillId="0" borderId="0" xfId="4" applyFont="1" applyAlignment="1">
      <alignment horizontal="center" vertical="center"/>
    </xf>
    <xf numFmtId="0" fontId="11"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1" fillId="0" borderId="0" xfId="5" applyFont="1" applyBorder="1" applyAlignment="1">
      <alignment horizontal="center" vertical="center" shrinkToFit="1"/>
    </xf>
    <xf numFmtId="38" fontId="11" fillId="0" borderId="0" xfId="5" applyFont="1" applyBorder="1" applyAlignment="1">
      <alignment vertical="center" shrinkToFit="1"/>
    </xf>
    <xf numFmtId="0" fontId="16" fillId="0" borderId="0" xfId="4" applyFont="1" applyAlignment="1">
      <alignment horizontal="left" vertical="center"/>
    </xf>
    <xf numFmtId="0" fontId="8" fillId="0" borderId="0" xfId="4" applyFont="1" applyAlignment="1">
      <alignment horizontal="center" vertical="center"/>
    </xf>
    <xf numFmtId="0" fontId="8" fillId="3" borderId="59" xfId="5" applyNumberFormat="1" applyFont="1" applyFill="1" applyBorder="1" applyAlignment="1">
      <alignment horizontal="center" vertical="center" shrinkToFit="1"/>
    </xf>
    <xf numFmtId="0" fontId="8"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7" fillId="0" borderId="0" xfId="4" applyFont="1">
      <alignment vertical="center"/>
    </xf>
    <xf numFmtId="49" fontId="11" fillId="0" borderId="68" xfId="4" applyNumberFormat="1" applyFont="1" applyBorder="1">
      <alignment vertical="center"/>
    </xf>
    <xf numFmtId="38" fontId="19" fillId="0" borderId="11" xfId="5" applyFont="1" applyBorder="1" applyAlignment="1">
      <alignment horizontal="center" vertical="center"/>
    </xf>
    <xf numFmtId="0" fontId="19" fillId="0" borderId="62" xfId="4" applyFont="1" applyBorder="1">
      <alignment vertical="center"/>
    </xf>
    <xf numFmtId="38" fontId="19" fillId="0" borderId="59" xfId="5" applyFont="1" applyBorder="1" applyAlignment="1">
      <alignment horizontal="right" vertical="center" shrinkToFit="1"/>
    </xf>
    <xf numFmtId="38" fontId="19" fillId="0" borderId="68" xfId="5" applyFont="1" applyBorder="1" applyAlignment="1">
      <alignment horizontal="right" vertical="center" shrinkToFit="1"/>
    </xf>
    <xf numFmtId="38" fontId="19" fillId="0" borderId="59" xfId="5" applyFont="1" applyBorder="1" applyAlignment="1">
      <alignment horizontal="right" vertical="center"/>
    </xf>
    <xf numFmtId="38" fontId="19" fillId="0" borderId="59" xfId="5" applyFont="1" applyBorder="1" applyAlignment="1">
      <alignment horizontal="center" vertical="center"/>
    </xf>
    <xf numFmtId="0" fontId="19" fillId="0" borderId="68" xfId="4" applyFont="1" applyBorder="1" applyAlignment="1">
      <alignment horizontal="center" vertical="center"/>
    </xf>
    <xf numFmtId="38" fontId="19" fillId="0" borderId="59" xfId="5" applyFont="1" applyBorder="1">
      <alignment vertical="center"/>
    </xf>
    <xf numFmtId="0" fontId="19" fillId="0" borderId="0" xfId="4" applyFont="1">
      <alignment vertical="center"/>
    </xf>
    <xf numFmtId="0" fontId="19" fillId="0" borderId="0" xfId="4" applyFont="1" applyAlignment="1">
      <alignment horizontal="center" vertical="center"/>
    </xf>
    <xf numFmtId="38" fontId="19" fillId="0" borderId="0" xfId="5" applyFont="1">
      <alignment vertical="center"/>
    </xf>
    <xf numFmtId="38" fontId="19" fillId="0" borderId="0" xfId="5" applyFont="1" applyAlignment="1">
      <alignment horizontal="right" vertical="center" shrinkToFit="1"/>
    </xf>
    <xf numFmtId="38" fontId="19" fillId="0" borderId="11" xfId="5" applyFont="1" applyBorder="1" applyAlignment="1">
      <alignment horizontal="right" vertical="center" shrinkToFit="1"/>
    </xf>
    <xf numFmtId="3" fontId="21" fillId="0" borderId="9" xfId="1" applyNumberFormat="1" applyFont="1" applyBorder="1" applyAlignment="1">
      <alignment horizontal="right" vertical="center" wrapText="1"/>
    </xf>
    <xf numFmtId="3" fontId="21" fillId="0" borderId="10" xfId="1" applyNumberFormat="1" applyFont="1" applyBorder="1" applyAlignment="1">
      <alignment horizontal="right" vertical="center" wrapText="1"/>
    </xf>
    <xf numFmtId="3" fontId="21" fillId="0" borderId="9" xfId="1" applyNumberFormat="1" applyFont="1" applyFill="1" applyBorder="1" applyAlignment="1">
      <alignment horizontal="right" vertical="center" wrapText="1"/>
    </xf>
    <xf numFmtId="0" fontId="2" fillId="0" borderId="0" xfId="1" quotePrefix="1" applyFont="1" applyAlignment="1">
      <alignment horizontal="left" vertical="top" wrapText="1"/>
    </xf>
    <xf numFmtId="12" fontId="2" fillId="0" borderId="0" xfId="1" quotePrefix="1" applyNumberFormat="1" applyFont="1" applyAlignment="1">
      <alignment horizontal="left" vertical="top" wrapText="1"/>
    </xf>
    <xf numFmtId="0" fontId="22" fillId="0" borderId="0" xfId="4" applyFont="1" applyAlignment="1">
      <alignment horizontal="center" vertical="center"/>
    </xf>
    <xf numFmtId="0" fontId="22" fillId="0" borderId="59" xfId="4" applyFont="1" applyBorder="1" applyAlignment="1">
      <alignment horizontal="center" vertical="center"/>
    </xf>
    <xf numFmtId="0" fontId="22" fillId="0" borderId="59" xfId="4" applyFont="1" applyBorder="1" applyAlignment="1">
      <alignment horizontal="center" vertical="center"/>
    </xf>
    <xf numFmtId="0" fontId="0" fillId="0" borderId="59" xfId="4" applyFont="1" applyBorder="1">
      <alignment vertical="center"/>
    </xf>
    <xf numFmtId="0" fontId="15" fillId="0" borderId="68" xfId="4" applyFont="1" applyBorder="1" applyAlignment="1">
      <alignment horizontal="center" vertical="center"/>
    </xf>
    <xf numFmtId="0" fontId="19" fillId="0" borderId="72" xfId="4" applyFont="1" applyBorder="1">
      <alignment vertical="center"/>
    </xf>
    <xf numFmtId="0" fontId="19" fillId="0" borderId="18" xfId="4" applyFont="1" applyBorder="1">
      <alignment vertical="center"/>
    </xf>
    <xf numFmtId="38" fontId="19" fillId="0" borderId="11" xfId="5" applyFont="1" applyBorder="1">
      <alignment vertical="center"/>
    </xf>
    <xf numFmtId="49" fontId="11" fillId="0" borderId="74" xfId="4" applyNumberFormat="1" applyFont="1" applyBorder="1">
      <alignment vertical="center"/>
    </xf>
    <xf numFmtId="0" fontId="19" fillId="0" borderId="74" xfId="4" applyFont="1" applyBorder="1" applyAlignment="1">
      <alignment horizontal="center" vertical="center"/>
    </xf>
    <xf numFmtId="0" fontId="19" fillId="0" borderId="75" xfId="4" applyFont="1" applyBorder="1">
      <alignment vertical="center"/>
    </xf>
    <xf numFmtId="0" fontId="19" fillId="0" borderId="14" xfId="4" applyFont="1" applyBorder="1">
      <alignment vertical="center"/>
    </xf>
    <xf numFmtId="38" fontId="19" fillId="0" borderId="74" xfId="5" applyFont="1" applyBorder="1" applyAlignment="1">
      <alignment horizontal="right" vertical="center" shrinkToFit="1"/>
    </xf>
    <xf numFmtId="38" fontId="19" fillId="0" borderId="11" xfId="5" applyFont="1" applyBorder="1" applyAlignment="1">
      <alignment horizontal="right" vertical="center"/>
    </xf>
    <xf numFmtId="0" fontId="22" fillId="0" borderId="11" xfId="4" applyFont="1" applyBorder="1" applyAlignment="1">
      <alignment horizontal="center" vertical="center"/>
    </xf>
    <xf numFmtId="0" fontId="15" fillId="0" borderId="73" xfId="4" applyFont="1" applyBorder="1" applyAlignment="1">
      <alignment horizontal="center" vertical="center"/>
    </xf>
    <xf numFmtId="0" fontId="15" fillId="0" borderId="76" xfId="4" applyFont="1" applyBorder="1" applyAlignment="1">
      <alignment vertical="center"/>
    </xf>
    <xf numFmtId="0" fontId="19" fillId="0" borderId="76" xfId="4" applyFont="1" applyBorder="1" applyAlignment="1">
      <alignment vertical="center"/>
    </xf>
    <xf numFmtId="0" fontId="19" fillId="0" borderId="77" xfId="4" applyFont="1" applyBorder="1" applyAlignment="1">
      <alignment vertical="center"/>
    </xf>
    <xf numFmtId="38" fontId="19" fillId="0" borderId="73" xfId="5" applyFont="1" applyBorder="1">
      <alignment vertical="center"/>
    </xf>
    <xf numFmtId="0" fontId="19" fillId="0" borderId="78" xfId="4" applyFont="1" applyBorder="1">
      <alignment vertical="center"/>
    </xf>
    <xf numFmtId="38" fontId="19" fillId="0" borderId="73" xfId="5" applyFont="1" applyBorder="1" applyAlignment="1">
      <alignment horizontal="right" vertical="center" shrinkToFit="1"/>
    </xf>
    <xf numFmtId="38" fontId="19" fillId="0" borderId="76" xfId="5" applyFont="1" applyBorder="1" applyAlignment="1">
      <alignment horizontal="right" vertical="center" shrinkToFit="1"/>
    </xf>
    <xf numFmtId="38" fontId="19" fillId="0" borderId="73" xfId="5" applyFont="1" applyBorder="1" applyAlignment="1">
      <alignment horizontal="right" vertical="center"/>
    </xf>
    <xf numFmtId="0" fontId="22" fillId="0" borderId="73" xfId="4" applyFont="1" applyBorder="1" applyAlignment="1">
      <alignment horizontal="center" vertical="center"/>
    </xf>
    <xf numFmtId="0" fontId="11" fillId="0" borderId="15" xfId="4" applyFont="1" applyBorder="1" applyAlignment="1">
      <alignment horizontal="center" vertical="center"/>
    </xf>
    <xf numFmtId="0" fontId="11" fillId="0" borderId="16" xfId="4" applyFont="1" applyBorder="1" applyAlignment="1">
      <alignment vertical="center"/>
    </xf>
    <xf numFmtId="0" fontId="19" fillId="0" borderId="14" xfId="4" applyFont="1" applyBorder="1" applyAlignment="1">
      <alignment vertical="center"/>
    </xf>
    <xf numFmtId="0" fontId="19" fillId="0" borderId="16" xfId="4" applyFont="1" applyBorder="1" applyAlignment="1">
      <alignment vertical="center"/>
    </xf>
    <xf numFmtId="38" fontId="19" fillId="0" borderId="11" xfId="4" applyNumberFormat="1" applyFont="1" applyBorder="1">
      <alignment vertical="center"/>
    </xf>
    <xf numFmtId="0" fontId="19" fillId="0" borderId="11" xfId="4" applyFont="1" applyBorder="1">
      <alignment vertical="center"/>
    </xf>
    <xf numFmtId="0" fontId="15" fillId="0" borderId="73" xfId="4" applyFont="1" applyBorder="1" applyAlignment="1">
      <alignment vertical="center"/>
    </xf>
    <xf numFmtId="0" fontId="19" fillId="0" borderId="73" xfId="4" applyFont="1" applyBorder="1" applyAlignment="1">
      <alignment vertical="center"/>
    </xf>
    <xf numFmtId="0" fontId="19" fillId="0" borderId="73" xfId="4" applyFont="1" applyBorder="1">
      <alignment vertical="center"/>
    </xf>
    <xf numFmtId="0" fontId="19" fillId="0" borderId="80" xfId="4" applyFont="1" applyBorder="1">
      <alignment vertical="center"/>
    </xf>
    <xf numFmtId="0" fontId="22" fillId="0" borderId="59" xfId="4" applyFont="1" applyBorder="1" applyAlignment="1">
      <alignment horizontal="center" vertical="center"/>
    </xf>
    <xf numFmtId="0" fontId="15" fillId="0" borderId="12" xfId="4" applyFont="1" applyBorder="1" applyAlignment="1">
      <alignment horizontal="center" vertical="center"/>
    </xf>
    <xf numFmtId="0" fontId="15" fillId="0" borderId="12" xfId="4" applyFont="1" applyBorder="1">
      <alignment vertical="center"/>
    </xf>
    <xf numFmtId="49" fontId="15" fillId="0" borderId="12" xfId="4" applyNumberFormat="1" applyFont="1" applyBorder="1">
      <alignment vertical="center"/>
    </xf>
    <xf numFmtId="0" fontId="19" fillId="0" borderId="12" xfId="4" applyFont="1" applyBorder="1" applyAlignment="1">
      <alignment horizontal="center" vertical="center"/>
    </xf>
    <xf numFmtId="38" fontId="19" fillId="0" borderId="12" xfId="5" applyFont="1" applyBorder="1">
      <alignment vertical="center"/>
    </xf>
    <xf numFmtId="38" fontId="19" fillId="0" borderId="12" xfId="5" applyFont="1" applyBorder="1" applyAlignment="1">
      <alignment horizontal="right" vertical="center" shrinkToFit="1"/>
    </xf>
    <xf numFmtId="38" fontId="19" fillId="0" borderId="81" xfId="5" applyFont="1" applyBorder="1" applyAlignment="1">
      <alignment horizontal="right" vertical="center" shrinkToFit="1"/>
    </xf>
    <xf numFmtId="38" fontId="19" fillId="0" borderId="12" xfId="5" applyFont="1" applyBorder="1" applyAlignment="1">
      <alignment horizontal="right" vertical="center"/>
    </xf>
    <xf numFmtId="0" fontId="22" fillId="0" borderId="12" xfId="4" applyFont="1" applyBorder="1" applyAlignment="1">
      <alignment horizontal="center" vertical="center"/>
    </xf>
    <xf numFmtId="38" fontId="20" fillId="0" borderId="82" xfId="5" applyFont="1" applyBorder="1" applyAlignment="1">
      <alignment horizontal="right" vertical="center" shrinkToFit="1"/>
    </xf>
    <xf numFmtId="38" fontId="20" fillId="0" borderId="18" xfId="5" applyFont="1" applyBorder="1" applyAlignment="1">
      <alignment horizontal="right" vertical="center" shrinkToFit="1"/>
    </xf>
    <xf numFmtId="38" fontId="11" fillId="0" borderId="18" xfId="5" applyFont="1" applyBorder="1" applyAlignment="1">
      <alignment horizontal="right" vertical="center" shrinkToFit="1"/>
    </xf>
    <xf numFmtId="0" fontId="15" fillId="0" borderId="74" xfId="4" applyFont="1" applyBorder="1" applyAlignment="1">
      <alignment horizontal="center" vertical="center"/>
    </xf>
    <xf numFmtId="0" fontId="0" fillId="0" borderId="11" xfId="4" applyFont="1" applyBorder="1">
      <alignment vertical="center"/>
    </xf>
    <xf numFmtId="0" fontId="11" fillId="0" borderId="84" xfId="4" applyFont="1" applyBorder="1">
      <alignment vertical="center"/>
    </xf>
    <xf numFmtId="49" fontId="11" fillId="0" borderId="85" xfId="4" applyNumberFormat="1" applyFont="1" applyBorder="1">
      <alignment vertical="center"/>
    </xf>
    <xf numFmtId="0" fontId="19" fillId="0" borderId="85" xfId="4" applyFont="1" applyBorder="1" applyAlignment="1">
      <alignment horizontal="center" vertical="center"/>
    </xf>
    <xf numFmtId="0" fontId="19" fillId="0" borderId="86" xfId="4" applyFont="1" applyBorder="1">
      <alignment vertical="center"/>
    </xf>
    <xf numFmtId="38" fontId="19" fillId="0" borderId="84" xfId="5" applyFont="1" applyBorder="1">
      <alignment vertical="center"/>
    </xf>
    <xf numFmtId="0" fontId="19" fillId="0" borderId="22" xfId="4" applyFont="1" applyBorder="1">
      <alignment vertical="center"/>
    </xf>
    <xf numFmtId="38" fontId="19" fillId="0" borderId="85" xfId="5" applyFont="1" applyBorder="1" applyAlignment="1">
      <alignment horizontal="right" vertical="center" shrinkToFit="1"/>
    </xf>
    <xf numFmtId="38" fontId="19" fillId="0" borderId="84" xfId="5" applyFont="1" applyBorder="1" applyAlignment="1">
      <alignment horizontal="right" vertical="center" shrinkToFit="1"/>
    </xf>
    <xf numFmtId="38" fontId="19" fillId="0" borderId="84" xfId="5" applyFont="1" applyBorder="1" applyAlignment="1">
      <alignment horizontal="right" vertical="center"/>
    </xf>
    <xf numFmtId="0" fontId="22" fillId="0" borderId="84" xfId="4" applyFont="1" applyBorder="1" applyAlignment="1">
      <alignment horizontal="center" vertical="center"/>
    </xf>
    <xf numFmtId="0" fontId="11" fillId="0" borderId="73" xfId="4" applyFont="1" applyBorder="1">
      <alignment vertical="center"/>
    </xf>
    <xf numFmtId="49" fontId="11" fillId="0" borderId="76" xfId="4" applyNumberFormat="1" applyFont="1" applyBorder="1">
      <alignment vertical="center"/>
    </xf>
    <xf numFmtId="0" fontId="19" fillId="0" borderId="76" xfId="4" applyFont="1" applyBorder="1" applyAlignment="1">
      <alignment horizontal="center" vertical="center"/>
    </xf>
    <xf numFmtId="0" fontId="19" fillId="0" borderId="77" xfId="4" applyFont="1" applyBorder="1">
      <alignment vertical="center"/>
    </xf>
    <xf numFmtId="38" fontId="24" fillId="0" borderId="11" xfId="5" applyFont="1" applyBorder="1" applyAlignment="1">
      <alignment horizontal="center" vertical="center"/>
    </xf>
    <xf numFmtId="38" fontId="24" fillId="0" borderId="15" xfId="5" applyFont="1" applyBorder="1">
      <alignment vertical="center"/>
    </xf>
    <xf numFmtId="38" fontId="24" fillId="0" borderId="59" xfId="5" applyFont="1" applyBorder="1">
      <alignment vertical="center"/>
    </xf>
    <xf numFmtId="0" fontId="24" fillId="0" borderId="62" xfId="4" applyFont="1" applyBorder="1">
      <alignment vertical="center"/>
    </xf>
    <xf numFmtId="38" fontId="24" fillId="0" borderId="59" xfId="5" applyFont="1" applyBorder="1" applyAlignment="1">
      <alignment horizontal="right" vertical="center" shrinkToFit="1"/>
    </xf>
    <xf numFmtId="38" fontId="24" fillId="0" borderId="68" xfId="5" applyFont="1" applyBorder="1" applyAlignment="1">
      <alignment horizontal="right" vertical="center" shrinkToFit="1"/>
    </xf>
    <xf numFmtId="38" fontId="24" fillId="0" borderId="59" xfId="5" applyFont="1" applyBorder="1" applyAlignment="1">
      <alignment horizontal="right" vertical="center"/>
    </xf>
    <xf numFmtId="38" fontId="24" fillId="0" borderId="59" xfId="5" applyFont="1" applyBorder="1" applyAlignment="1">
      <alignment horizontal="center" vertical="center"/>
    </xf>
    <xf numFmtId="38" fontId="24" fillId="0" borderId="60" xfId="5" applyFont="1" applyBorder="1">
      <alignment vertical="center"/>
    </xf>
    <xf numFmtId="0" fontId="24" fillId="0" borderId="76" xfId="4" applyFont="1" applyBorder="1" applyAlignment="1">
      <alignment vertical="center"/>
    </xf>
    <xf numFmtId="0" fontId="24" fillId="0" borderId="77" xfId="4" applyFont="1" applyBorder="1" applyAlignment="1">
      <alignment vertical="center"/>
    </xf>
    <xf numFmtId="38" fontId="24" fillId="0" borderId="73" xfId="5" applyFont="1" applyBorder="1">
      <alignment vertical="center"/>
    </xf>
    <xf numFmtId="0" fontId="24" fillId="0" borderId="80" xfId="4" applyFont="1" applyBorder="1">
      <alignment vertical="center"/>
    </xf>
    <xf numFmtId="38" fontId="24" fillId="0" borderId="73" xfId="5" applyFont="1" applyBorder="1" applyAlignment="1">
      <alignment horizontal="right" vertical="center" shrinkToFit="1"/>
    </xf>
    <xf numFmtId="38" fontId="24" fillId="0" borderId="76" xfId="5" applyFont="1" applyBorder="1" applyAlignment="1">
      <alignment horizontal="right" vertical="center" shrinkToFit="1"/>
    </xf>
    <xf numFmtId="38" fontId="24" fillId="0" borderId="73" xfId="5" applyFont="1" applyBorder="1" applyAlignment="1">
      <alignment horizontal="right" vertical="center"/>
    </xf>
    <xf numFmtId="0" fontId="25" fillId="0" borderId="84" xfId="4" applyFont="1" applyBorder="1">
      <alignment vertical="center"/>
    </xf>
    <xf numFmtId="0" fontId="24" fillId="0" borderId="85" xfId="4" applyFont="1" applyBorder="1" applyAlignment="1">
      <alignment horizontal="center" vertical="center"/>
    </xf>
    <xf numFmtId="0" fontId="24" fillId="0" borderId="86" xfId="4" applyFont="1" applyBorder="1">
      <alignment vertical="center"/>
    </xf>
    <xf numFmtId="38" fontId="24" fillId="0" borderId="84" xfId="5" applyFont="1" applyBorder="1">
      <alignment vertical="center"/>
    </xf>
    <xf numFmtId="0" fontId="24" fillId="0" borderId="22" xfId="4" applyFont="1" applyBorder="1">
      <alignment vertical="center"/>
    </xf>
    <xf numFmtId="38" fontId="24" fillId="0" borderId="85" xfId="5" applyFont="1" applyBorder="1" applyAlignment="1">
      <alignment horizontal="right" vertical="center" shrinkToFit="1"/>
    </xf>
    <xf numFmtId="38" fontId="24" fillId="0" borderId="84" xfId="5" applyFont="1" applyBorder="1" applyAlignment="1">
      <alignment horizontal="right" vertical="center" shrinkToFit="1"/>
    </xf>
    <xf numFmtId="38" fontId="24" fillId="0" borderId="84" xfId="5" applyFont="1" applyBorder="1" applyAlignment="1">
      <alignment horizontal="right" vertical="center"/>
    </xf>
    <xf numFmtId="0" fontId="25" fillId="0" borderId="59" xfId="4" applyFont="1" applyBorder="1">
      <alignment vertical="center"/>
    </xf>
    <xf numFmtId="0" fontId="24" fillId="0" borderId="68" xfId="4" applyFont="1" applyBorder="1" applyAlignment="1">
      <alignment horizontal="center" vertical="center"/>
    </xf>
    <xf numFmtId="0" fontId="24" fillId="0" borderId="72" xfId="4" applyFont="1" applyBorder="1">
      <alignment vertical="center"/>
    </xf>
    <xf numFmtId="0" fontId="25" fillId="0" borderId="73" xfId="4" applyFont="1" applyBorder="1">
      <alignment vertical="center"/>
    </xf>
    <xf numFmtId="0" fontId="24" fillId="0" borderId="76" xfId="4" applyFont="1" applyBorder="1" applyAlignment="1">
      <alignment horizontal="center" vertical="center"/>
    </xf>
    <xf numFmtId="0" fontId="24" fillId="0" borderId="77" xfId="4" applyFont="1" applyBorder="1">
      <alignment vertical="center"/>
    </xf>
    <xf numFmtId="0" fontId="25" fillId="0" borderId="11" xfId="4" applyFont="1" applyBorder="1">
      <alignment vertical="center"/>
    </xf>
    <xf numFmtId="49" fontId="25" fillId="0" borderId="74" xfId="4" applyNumberFormat="1" applyFont="1" applyBorder="1">
      <alignment vertical="center"/>
    </xf>
    <xf numFmtId="0" fontId="24" fillId="0" borderId="74" xfId="4" applyFont="1" applyBorder="1" applyAlignment="1">
      <alignment horizontal="center" vertical="center"/>
    </xf>
    <xf numFmtId="0" fontId="24" fillId="0" borderId="75" xfId="4" applyFont="1" applyBorder="1">
      <alignment vertical="center"/>
    </xf>
    <xf numFmtId="38" fontId="24" fillId="0" borderId="11" xfId="5" applyFont="1" applyBorder="1">
      <alignment vertical="center"/>
    </xf>
    <xf numFmtId="0" fontId="24" fillId="0" borderId="14" xfId="4" applyFont="1" applyBorder="1">
      <alignment vertical="center"/>
    </xf>
    <xf numFmtId="38" fontId="24" fillId="0" borderId="74" xfId="5" applyFont="1" applyBorder="1" applyAlignment="1">
      <alignment horizontal="right" vertical="center" shrinkToFit="1"/>
    </xf>
    <xf numFmtId="38" fontId="24" fillId="0" borderId="11" xfId="5" applyFont="1" applyBorder="1" applyAlignment="1">
      <alignment horizontal="right" vertical="center" shrinkToFit="1"/>
    </xf>
    <xf numFmtId="38" fontId="24" fillId="0" borderId="11" xfId="5" applyFont="1" applyBorder="1" applyAlignment="1">
      <alignment horizontal="right" vertical="center"/>
    </xf>
    <xf numFmtId="49" fontId="25" fillId="0" borderId="68" xfId="4" applyNumberFormat="1" applyFont="1" applyBorder="1">
      <alignment vertical="center"/>
    </xf>
    <xf numFmtId="0" fontId="23" fillId="0" borderId="73" xfId="4" applyFont="1" applyBorder="1" applyAlignment="1">
      <alignment vertical="center"/>
    </xf>
    <xf numFmtId="0" fontId="24" fillId="0" borderId="73" xfId="4" applyFont="1" applyBorder="1" applyAlignment="1">
      <alignment vertical="center"/>
    </xf>
    <xf numFmtId="0" fontId="24" fillId="0" borderId="79" xfId="4" applyFont="1" applyBorder="1" applyAlignment="1">
      <alignment vertical="center"/>
    </xf>
    <xf numFmtId="0" fontId="25" fillId="0" borderId="16" xfId="4" applyFont="1" applyBorder="1" applyAlignment="1">
      <alignment vertical="center"/>
    </xf>
    <xf numFmtId="0" fontId="24" fillId="0" borderId="14" xfId="4" applyFont="1" applyBorder="1" applyAlignment="1">
      <alignment vertical="center"/>
    </xf>
    <xf numFmtId="0" fontId="24" fillId="0" borderId="16" xfId="4" applyFont="1" applyBorder="1" applyAlignment="1">
      <alignment vertical="center"/>
    </xf>
    <xf numFmtId="38" fontId="24" fillId="0" borderId="11" xfId="4" applyNumberFormat="1" applyFont="1" applyBorder="1">
      <alignment vertical="center"/>
    </xf>
    <xf numFmtId="38" fontId="24" fillId="4" borderId="11" xfId="5" applyFont="1" applyFill="1" applyBorder="1" applyAlignment="1">
      <alignment horizontal="right" vertical="center" shrinkToFit="1"/>
    </xf>
    <xf numFmtId="0" fontId="26" fillId="2" borderId="0" xfId="1" applyFont="1" applyFill="1" applyAlignment="1">
      <alignment horizontal="left" vertical="center"/>
    </xf>
    <xf numFmtId="38" fontId="19" fillId="5" borderId="11" xfId="5" applyFont="1" applyFill="1" applyBorder="1" applyAlignment="1">
      <alignment horizontal="right" vertical="center" shrinkToFit="1"/>
    </xf>
    <xf numFmtId="0" fontId="2" fillId="0" borderId="4" xfId="1" applyFont="1" applyFill="1" applyBorder="1" applyAlignment="1">
      <alignment horizontal="center" vertical="center" shrinkToFit="1"/>
    </xf>
    <xf numFmtId="0" fontId="2" fillId="0" borderId="5" xfId="1" applyFont="1" applyFill="1" applyBorder="1" applyAlignment="1">
      <alignment horizontal="center" vertical="center" shrinkToFit="1"/>
    </xf>
    <xf numFmtId="0" fontId="2" fillId="0" borderId="6"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3" fontId="21" fillId="0" borderId="43" xfId="1" applyNumberFormat="1" applyFont="1" applyFill="1" applyBorder="1" applyAlignment="1">
      <alignment horizontal="right" vertical="center" wrapText="1"/>
    </xf>
    <xf numFmtId="3" fontId="21" fillId="0" borderId="2" xfId="1" applyNumberFormat="1" applyFont="1" applyFill="1" applyBorder="1" applyAlignment="1">
      <alignment horizontal="right" vertical="center" wrapText="1"/>
    </xf>
    <xf numFmtId="3" fontId="21" fillId="0" borderId="7" xfId="1" applyNumberFormat="1" applyFont="1" applyFill="1" applyBorder="1" applyAlignment="1">
      <alignment horizontal="right" vertical="center" wrapText="1"/>
    </xf>
    <xf numFmtId="3" fontId="21" fillId="0" borderId="1" xfId="1" applyNumberFormat="1" applyFont="1" applyFill="1" applyBorder="1" applyAlignment="1">
      <alignment horizontal="right" vertical="center" wrapText="1"/>
    </xf>
    <xf numFmtId="0" fontId="25" fillId="0" borderId="11" xfId="4" applyFont="1" applyBorder="1" applyAlignment="1">
      <alignment vertical="center" shrinkToFit="1"/>
    </xf>
    <xf numFmtId="0" fontId="25" fillId="0" borderId="11" xfId="4" applyFont="1" applyBorder="1" applyAlignment="1">
      <alignment horizontal="center" vertical="center" shrinkToFit="1"/>
    </xf>
    <xf numFmtId="0" fontId="25" fillId="0" borderId="59" xfId="4" applyFont="1" applyBorder="1" applyAlignment="1">
      <alignment vertical="center" shrinkToFit="1"/>
    </xf>
    <xf numFmtId="0" fontId="25" fillId="0" borderId="59" xfId="4" applyFont="1" applyBorder="1" applyAlignment="1">
      <alignment horizontal="center" vertical="center" shrinkToFit="1"/>
    </xf>
    <xf numFmtId="0" fontId="27" fillId="0" borderId="59" xfId="4" applyFont="1" applyBorder="1" applyAlignment="1">
      <alignment horizontal="center" vertical="center" wrapText="1" shrinkToFit="1"/>
    </xf>
    <xf numFmtId="0" fontId="25" fillId="0" borderId="76" xfId="4" applyFont="1" applyBorder="1" applyAlignment="1">
      <alignment vertical="center"/>
    </xf>
    <xf numFmtId="49" fontId="25" fillId="0" borderId="85" xfId="4" applyNumberFormat="1" applyFont="1" applyBorder="1">
      <alignment vertical="center"/>
    </xf>
    <xf numFmtId="49" fontId="25" fillId="0" borderId="76" xfId="4" applyNumberFormat="1" applyFont="1" applyBorder="1">
      <alignment vertical="center"/>
    </xf>
    <xf numFmtId="38" fontId="19" fillId="0" borderId="15" xfId="2" applyFont="1" applyBorder="1">
      <alignment vertical="center"/>
    </xf>
    <xf numFmtId="38" fontId="19" fillId="0" borderId="60" xfId="2" applyFont="1" applyBorder="1">
      <alignment vertical="center"/>
    </xf>
    <xf numFmtId="38" fontId="19" fillId="0" borderId="19" xfId="2" applyFont="1" applyBorder="1">
      <alignment vertical="center"/>
    </xf>
    <xf numFmtId="0" fontId="7" fillId="2" borderId="0" xfId="1" applyFont="1" applyFill="1" applyBorder="1" applyAlignment="1">
      <alignment horizontal="left" vertical="center" wrapText="1"/>
    </xf>
    <xf numFmtId="0" fontId="19" fillId="0" borderId="62" xfId="4" applyFont="1" applyBorder="1" applyAlignment="1">
      <alignment horizontal="center" vertical="center"/>
    </xf>
    <xf numFmtId="0" fontId="28" fillId="0" borderId="0" xfId="6" applyFont="1" applyAlignment="1">
      <alignment horizontal="left" vertical="center"/>
    </xf>
    <xf numFmtId="0" fontId="29" fillId="0" borderId="0" xfId="6" applyFont="1" applyAlignment="1">
      <alignment horizontal="center" vertical="center"/>
    </xf>
    <xf numFmtId="0" fontId="30" fillId="0" borderId="0" xfId="6" applyFont="1" applyAlignment="1">
      <alignment vertical="center" wrapText="1"/>
    </xf>
    <xf numFmtId="0" fontId="31" fillId="0" borderId="0" xfId="6" applyFont="1" applyAlignment="1">
      <alignment vertical="center" wrapText="1"/>
    </xf>
    <xf numFmtId="0" fontId="20" fillId="0" borderId="0" xfId="6" applyFont="1">
      <alignment vertical="center"/>
    </xf>
    <xf numFmtId="0" fontId="33" fillId="0" borderId="0" xfId="6" applyFont="1" applyAlignment="1">
      <alignment horizontal="center" vertical="center"/>
    </xf>
    <xf numFmtId="0" fontId="34" fillId="0" borderId="0" xfId="6" applyFont="1">
      <alignment vertical="center"/>
    </xf>
    <xf numFmtId="0" fontId="29" fillId="0" borderId="0" xfId="6" applyFont="1" applyAlignment="1">
      <alignment horizontal="right" vertical="center"/>
    </xf>
    <xf numFmtId="0" fontId="28" fillId="0" borderId="0" xfId="6" applyFont="1" applyAlignment="1">
      <alignment horizontal="left" vertical="center" indent="2"/>
    </xf>
    <xf numFmtId="38" fontId="35" fillId="0" borderId="59" xfId="7" applyFont="1" applyBorder="1" applyAlignment="1">
      <alignment horizontal="right" vertical="center"/>
    </xf>
    <xf numFmtId="38" fontId="36" fillId="0" borderId="59" xfId="7" applyFont="1" applyBorder="1" applyAlignment="1">
      <alignment horizontal="center" vertical="center"/>
    </xf>
    <xf numFmtId="0" fontId="36" fillId="0" borderId="59" xfId="7" applyNumberFormat="1" applyFont="1" applyBorder="1" applyAlignment="1">
      <alignment horizontal="center" vertical="center"/>
    </xf>
    <xf numFmtId="0" fontId="36" fillId="0" borderId="0" xfId="6" applyFont="1" applyAlignment="1">
      <alignment horizontal="left" vertical="center"/>
    </xf>
    <xf numFmtId="0" fontId="32" fillId="0" borderId="0" xfId="6" applyFont="1" applyAlignment="1">
      <alignment horizontal="center" vertical="center"/>
    </xf>
    <xf numFmtId="0" fontId="32" fillId="0" borderId="0" xfId="6" applyFont="1" applyAlignment="1">
      <alignment vertical="center" wrapText="1"/>
    </xf>
    <xf numFmtId="0" fontId="36" fillId="0" borderId="0" xfId="6" applyFont="1" applyAlignment="1">
      <alignment vertical="center" wrapText="1"/>
    </xf>
    <xf numFmtId="38" fontId="37" fillId="0" borderId="59" xfId="7" applyFont="1" applyBorder="1" applyAlignment="1">
      <alignment horizontal="right" vertical="center" wrapText="1"/>
    </xf>
    <xf numFmtId="38" fontId="37" fillId="0" borderId="59" xfId="7" applyFont="1" applyBorder="1" applyAlignment="1">
      <alignment vertical="center" wrapText="1"/>
    </xf>
    <xf numFmtId="0" fontId="38" fillId="0" borderId="68" xfId="6" applyFont="1" applyBorder="1" applyAlignment="1">
      <alignment horizontal="right" vertical="center" wrapText="1"/>
    </xf>
    <xf numFmtId="38" fontId="38" fillId="0" borderId="59" xfId="7" applyFont="1" applyBorder="1" applyAlignment="1">
      <alignment vertical="center" wrapText="1"/>
    </xf>
    <xf numFmtId="38" fontId="38" fillId="0" borderId="59" xfId="7" applyFont="1" applyFill="1" applyBorder="1" applyAlignment="1">
      <alignment horizontal="right" vertical="center" wrapText="1"/>
    </xf>
    <xf numFmtId="0" fontId="36" fillId="0" borderId="59" xfId="6" applyFont="1" applyBorder="1" applyAlignment="1">
      <alignment horizontal="left" vertical="center" wrapText="1"/>
    </xf>
    <xf numFmtId="38" fontId="32" fillId="3" borderId="67" xfId="7" applyFont="1" applyFill="1" applyBorder="1" applyAlignment="1">
      <alignment horizontal="center" vertical="center"/>
    </xf>
    <xf numFmtId="0" fontId="32" fillId="3" borderId="11" xfId="6"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0" fontId="39" fillId="0" borderId="0" xfId="4" applyFont="1" applyAlignment="1">
      <alignment horizontal="center" vertical="center"/>
    </xf>
    <xf numFmtId="3" fontId="21" fillId="0" borderId="2" xfId="1" applyNumberFormat="1" applyFont="1" applyFill="1" applyBorder="1" applyAlignment="1">
      <alignment horizontal="right" vertical="center" wrapText="1"/>
    </xf>
    <xf numFmtId="0" fontId="10" fillId="2" borderId="0" xfId="1" applyFont="1" applyFill="1" applyBorder="1" applyAlignment="1">
      <alignment horizontal="left" vertical="top" wrapText="1"/>
    </xf>
    <xf numFmtId="0" fontId="2" fillId="0" borderId="0"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0" xfId="1" applyFont="1" applyFill="1" applyBorder="1" applyAlignment="1" applyProtection="1">
      <alignment vertical="center" wrapText="1"/>
      <protection locked="0"/>
    </xf>
    <xf numFmtId="12" fontId="7" fillId="2" borderId="8" xfId="1" quotePrefix="1" applyNumberFormat="1" applyFont="1" applyFill="1" applyBorder="1" applyAlignment="1" applyProtection="1">
      <alignment horizontal="left" vertical="center" wrapText="1"/>
      <protection locked="0"/>
    </xf>
    <xf numFmtId="0" fontId="7" fillId="2" borderId="0" xfId="1" applyFont="1" applyFill="1" applyBorder="1" applyAlignment="1" applyProtection="1">
      <alignment horizontal="left" vertical="center" wrapText="1"/>
      <protection locked="0"/>
    </xf>
    <xf numFmtId="0" fontId="7" fillId="2" borderId="0" xfId="1" applyFont="1" applyFill="1" applyBorder="1" applyAlignment="1" applyProtection="1">
      <alignment horizontal="center" vertical="center" wrapText="1"/>
      <protection locked="0"/>
    </xf>
    <xf numFmtId="12" fontId="7" fillId="2" borderId="0" xfId="1" quotePrefix="1" applyNumberFormat="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76" fontId="7" fillId="2" borderId="8" xfId="1" quotePrefix="1" applyNumberFormat="1" applyFont="1" applyFill="1" applyBorder="1" applyAlignment="1" applyProtection="1">
      <alignment horizontal="center" vertical="center" shrinkToFit="1"/>
      <protection locked="0"/>
    </xf>
    <xf numFmtId="0" fontId="10" fillId="2" borderId="0" xfId="1" applyFont="1" applyFill="1" applyBorder="1" applyAlignment="1" applyProtection="1">
      <alignment vertical="top" wrapText="1"/>
      <protection locked="0"/>
    </xf>
    <xf numFmtId="12" fontId="7" fillId="2" borderId="8" xfId="1" quotePrefix="1" applyNumberFormat="1" applyFont="1" applyFill="1" applyBorder="1" applyAlignment="1" applyProtection="1">
      <alignment horizontal="center" vertical="center" wrapText="1"/>
      <protection locked="0"/>
    </xf>
    <xf numFmtId="0" fontId="7" fillId="2" borderId="87" xfId="1" applyFont="1" applyFill="1" applyBorder="1" applyAlignment="1" applyProtection="1">
      <alignment horizontal="center" vertical="center" wrapText="1"/>
      <protection locked="0"/>
    </xf>
    <xf numFmtId="12" fontId="7" fillId="0" borderId="87" xfId="1" quotePrefix="1" applyNumberFormat="1" applyFont="1" applyFill="1" applyBorder="1" applyAlignment="1" applyProtection="1">
      <alignment horizontal="center" vertical="center"/>
      <protection locked="0"/>
    </xf>
    <xf numFmtId="0" fontId="4" fillId="0" borderId="0" xfId="1" applyFont="1" applyBorder="1" applyAlignment="1">
      <alignment horizontal="center" vertical="center"/>
    </xf>
    <xf numFmtId="3" fontId="21" fillId="0" borderId="0" xfId="1" applyNumberFormat="1" applyFont="1" applyBorder="1" applyAlignment="1">
      <alignment horizontal="right" vertical="center" wrapText="1" indent="1"/>
    </xf>
    <xf numFmtId="0" fontId="4" fillId="0" borderId="0" xfId="1" applyFont="1" applyBorder="1" applyAlignment="1">
      <alignment horizontal="center" vertical="top" wrapText="1"/>
    </xf>
    <xf numFmtId="0" fontId="4" fillId="0" borderId="0" xfId="1" applyFont="1" applyBorder="1" applyAlignment="1">
      <alignment horizontal="left" vertical="center" wrapText="1" indent="1"/>
    </xf>
    <xf numFmtId="3" fontId="21" fillId="0" borderId="0" xfId="1" applyNumberFormat="1" applyFont="1" applyFill="1" applyBorder="1" applyAlignment="1">
      <alignment horizontal="right" vertical="center" wrapText="1"/>
    </xf>
    <xf numFmtId="3" fontId="4" fillId="0" borderId="0" xfId="1" applyNumberFormat="1" applyFont="1" applyBorder="1" applyAlignment="1">
      <alignment horizontal="right" vertical="center" wrapText="1"/>
    </xf>
    <xf numFmtId="3" fontId="21" fillId="0" borderId="88" xfId="1" applyNumberFormat="1" applyFont="1" applyFill="1" applyBorder="1" applyAlignment="1">
      <alignment horizontal="right" vertical="center" wrapText="1"/>
    </xf>
    <xf numFmtId="3" fontId="21" fillId="0" borderId="89" xfId="1" applyNumberFormat="1" applyFont="1" applyBorder="1" applyAlignment="1">
      <alignment horizontal="right" vertical="center" wrapText="1"/>
    </xf>
    <xf numFmtId="3" fontId="21" fillId="0" borderId="91" xfId="1" applyNumberFormat="1" applyFont="1" applyFill="1" applyBorder="1" applyAlignment="1">
      <alignment horizontal="right" vertical="center" wrapText="1"/>
    </xf>
    <xf numFmtId="3" fontId="21" fillId="0" borderId="10" xfId="1" applyNumberFormat="1" applyFont="1" applyFill="1" applyBorder="1" applyAlignment="1">
      <alignment horizontal="right" vertical="center" wrapText="1"/>
    </xf>
    <xf numFmtId="0" fontId="46" fillId="0" borderId="97" xfId="1" applyFont="1" applyBorder="1" applyAlignment="1">
      <alignment vertical="top" wrapText="1"/>
    </xf>
    <xf numFmtId="0" fontId="46" fillId="0" borderId="95" xfId="1" applyFont="1" applyBorder="1" applyAlignment="1">
      <alignment horizontal="left" vertical="center" wrapText="1" indent="1"/>
    </xf>
    <xf numFmtId="0" fontId="46" fillId="0" borderId="96" xfId="1" applyFont="1" applyBorder="1" applyAlignment="1">
      <alignment vertical="top" wrapText="1"/>
    </xf>
    <xf numFmtId="3" fontId="47" fillId="0" borderId="7" xfId="1" applyNumberFormat="1" applyFont="1" applyFill="1" applyBorder="1" applyAlignment="1">
      <alignment horizontal="right" vertical="center" wrapText="1"/>
    </xf>
    <xf numFmtId="3" fontId="47" fillId="0" borderId="92" xfId="1" applyNumberFormat="1" applyFont="1" applyFill="1" applyBorder="1" applyAlignment="1">
      <alignment horizontal="right" vertical="center" wrapText="1"/>
    </xf>
    <xf numFmtId="3" fontId="47" fillId="0" borderId="88" xfId="1" applyNumberFormat="1" applyFont="1" applyFill="1" applyBorder="1" applyAlignment="1">
      <alignment horizontal="right" vertical="center" wrapText="1"/>
    </xf>
    <xf numFmtId="3" fontId="47" fillId="0" borderId="89" xfId="1" applyNumberFormat="1" applyFont="1" applyBorder="1" applyAlignment="1">
      <alignment horizontal="right" vertical="center" wrapText="1"/>
    </xf>
    <xf numFmtId="0" fontId="46" fillId="0" borderId="95" xfId="1" applyFont="1" applyBorder="1" applyAlignment="1">
      <alignment horizontal="left" vertical="top" wrapText="1"/>
    </xf>
    <xf numFmtId="0" fontId="2" fillId="0" borderId="0" xfId="1" applyFont="1" applyAlignment="1">
      <alignment horizontal="left" vertical="top" wrapText="1"/>
    </xf>
    <xf numFmtId="3" fontId="21" fillId="5" borderId="91" xfId="1" applyNumberFormat="1" applyFont="1" applyFill="1" applyBorder="1" applyAlignment="1">
      <alignment horizontal="right" vertical="center" wrapText="1"/>
    </xf>
    <xf numFmtId="3" fontId="21" fillId="5" borderId="10" xfId="1" applyNumberFormat="1" applyFont="1" applyFill="1" applyBorder="1" applyAlignment="1">
      <alignment horizontal="right" vertical="center" wrapText="1"/>
    </xf>
    <xf numFmtId="3" fontId="48" fillId="0" borderId="7" xfId="1" applyNumberFormat="1" applyFont="1" applyFill="1" applyBorder="1" applyAlignment="1">
      <alignment horizontal="right" vertical="center" wrapText="1"/>
    </xf>
    <xf numFmtId="3" fontId="50" fillId="6" borderId="1" xfId="1" applyNumberFormat="1" applyFont="1" applyFill="1" applyBorder="1" applyAlignment="1">
      <alignment horizontal="right" vertical="center" wrapText="1"/>
    </xf>
    <xf numFmtId="3" fontId="21" fillId="6" borderId="1" xfId="1" applyNumberFormat="1" applyFont="1" applyFill="1" applyBorder="1" applyAlignment="1">
      <alignment horizontal="right" vertical="center" wrapText="1"/>
    </xf>
    <xf numFmtId="38" fontId="29" fillId="3" borderId="12" xfId="7" applyFont="1" applyFill="1" applyBorder="1" applyAlignment="1">
      <alignment horizontal="center" vertical="center" wrapText="1"/>
    </xf>
    <xf numFmtId="38" fontId="29" fillId="3" borderId="67" xfId="7" applyFont="1" applyFill="1" applyBorder="1" applyAlignment="1">
      <alignment horizontal="center" vertical="center" wrapText="1"/>
    </xf>
    <xf numFmtId="38" fontId="29" fillId="3" borderId="11" xfId="7" applyFont="1" applyFill="1" applyBorder="1" applyAlignment="1">
      <alignment horizontal="center" vertical="center" wrapText="1"/>
    </xf>
    <xf numFmtId="0" fontId="32" fillId="3" borderId="59" xfId="6" applyFont="1" applyFill="1" applyBorder="1" applyAlignment="1">
      <alignment horizontal="center" vertical="center" wrapText="1"/>
    </xf>
    <xf numFmtId="38" fontId="32" fillId="3" borderId="59" xfId="7" applyFont="1" applyFill="1" applyBorder="1" applyAlignment="1">
      <alignment horizontal="center" vertical="center" wrapText="1"/>
    </xf>
    <xf numFmtId="38" fontId="32" fillId="3" borderId="19" xfId="7" applyFont="1" applyFill="1" applyBorder="1" applyAlignment="1">
      <alignment horizontal="center" vertical="center"/>
    </xf>
    <xf numFmtId="38" fontId="32" fillId="3" borderId="20" xfId="7" applyFont="1" applyFill="1" applyBorder="1" applyAlignment="1">
      <alignment horizontal="center" vertical="center"/>
    </xf>
    <xf numFmtId="38" fontId="32" fillId="3" borderId="18" xfId="7" applyFont="1" applyFill="1" applyBorder="1" applyAlignment="1">
      <alignment horizontal="center" vertical="center"/>
    </xf>
    <xf numFmtId="38" fontId="32" fillId="3" borderId="64" xfId="7" applyFont="1" applyFill="1" applyBorder="1" applyAlignment="1">
      <alignment horizontal="center" vertical="center"/>
    </xf>
    <xf numFmtId="38" fontId="32" fillId="3" borderId="0" xfId="7" applyFont="1" applyFill="1" applyBorder="1" applyAlignment="1">
      <alignment horizontal="center" vertical="center"/>
    </xf>
    <xf numFmtId="38" fontId="32" fillId="3" borderId="82" xfId="7" applyFont="1" applyFill="1" applyBorder="1" applyAlignment="1">
      <alignment horizontal="center" vertical="center"/>
    </xf>
    <xf numFmtId="38" fontId="32" fillId="3" borderId="15" xfId="7" applyFont="1" applyFill="1" applyBorder="1" applyAlignment="1">
      <alignment horizontal="center" vertical="center"/>
    </xf>
    <xf numFmtId="38" fontId="32" fillId="3" borderId="16" xfId="7" applyFont="1" applyFill="1" applyBorder="1" applyAlignment="1">
      <alignment horizontal="center" vertical="center"/>
    </xf>
    <xf numFmtId="38" fontId="32" fillId="3" borderId="14" xfId="7" applyFont="1" applyFill="1" applyBorder="1" applyAlignment="1">
      <alignment horizontal="center" vertical="center"/>
    </xf>
    <xf numFmtId="0" fontId="2" fillId="0" borderId="0" xfId="1" applyFont="1" applyAlignment="1">
      <alignment horizontal="left" vertical="top" wrapText="1"/>
    </xf>
    <xf numFmtId="0" fontId="46" fillId="0" borderId="42" xfId="1" applyFont="1" applyBorder="1" applyAlignment="1">
      <alignment horizontal="left" vertical="center" wrapText="1" indent="1"/>
    </xf>
    <xf numFmtId="0" fontId="46" fillId="0" borderId="43" xfId="1" applyFont="1" applyBorder="1" applyAlignment="1">
      <alignment horizontal="left" vertical="center" wrapText="1" indent="1"/>
    </xf>
    <xf numFmtId="0" fontId="46" fillId="0" borderId="56" xfId="1" applyFont="1" applyBorder="1" applyAlignment="1">
      <alignment horizontal="left" vertical="center" wrapText="1" indent="1"/>
    </xf>
    <xf numFmtId="0" fontId="45" fillId="0" borderId="8" xfId="1" applyFont="1" applyBorder="1" applyAlignment="1">
      <alignment horizontal="left" vertical="center"/>
    </xf>
    <xf numFmtId="0" fontId="4" fillId="0" borderId="100" xfId="1" applyFont="1" applyBorder="1" applyAlignment="1">
      <alignment horizontal="center" vertical="center" wrapText="1"/>
    </xf>
    <xf numFmtId="0" fontId="4" fillId="0" borderId="99" xfId="1" applyFont="1" applyBorder="1" applyAlignment="1">
      <alignment horizontal="center" vertical="center" wrapText="1"/>
    </xf>
    <xf numFmtId="0" fontId="4" fillId="0" borderId="97" xfId="1" applyFont="1" applyBorder="1" applyAlignment="1">
      <alignment horizontal="left" vertical="top" wrapText="1"/>
    </xf>
    <xf numFmtId="0" fontId="46" fillId="0" borderId="96" xfId="1" applyFont="1" applyBorder="1" applyAlignment="1">
      <alignment horizontal="left" vertical="top" wrapText="1"/>
    </xf>
    <xf numFmtId="0" fontId="46" fillId="0" borderId="95" xfId="1" applyFont="1" applyBorder="1" applyAlignment="1">
      <alignment horizontal="left" vertical="top" wrapText="1"/>
    </xf>
    <xf numFmtId="3" fontId="21" fillId="0" borderId="93" xfId="1" applyNumberFormat="1" applyFont="1" applyFill="1" applyBorder="1" applyAlignment="1">
      <alignment horizontal="right" vertical="center" wrapText="1"/>
    </xf>
    <xf numFmtId="0" fontId="21" fillId="0" borderId="36" xfId="1" applyFont="1" applyFill="1" applyBorder="1" applyAlignment="1">
      <alignment horizontal="right" vertical="center" wrapText="1"/>
    </xf>
    <xf numFmtId="0" fontId="21" fillId="0" borderId="37" xfId="1" applyFont="1" applyFill="1" applyBorder="1" applyAlignment="1">
      <alignment horizontal="right" vertical="center" wrapText="1"/>
    </xf>
    <xf numFmtId="3" fontId="21" fillId="8" borderId="1" xfId="1" applyNumberFormat="1" applyFont="1" applyFill="1" applyBorder="1" applyAlignment="1">
      <alignment horizontal="center" vertical="center" wrapText="1"/>
    </xf>
    <xf numFmtId="3" fontId="21" fillId="8" borderId="17" xfId="1" applyNumberFormat="1" applyFont="1" applyFill="1" applyBorder="1" applyAlignment="1">
      <alignment horizontal="center" vertical="center" wrapText="1"/>
    </xf>
    <xf numFmtId="3" fontId="46" fillId="0" borderId="97" xfId="1" applyNumberFormat="1" applyFont="1" applyBorder="1" applyAlignment="1">
      <alignment horizontal="left" vertical="top" wrapText="1"/>
    </xf>
    <xf numFmtId="3" fontId="46" fillId="0" borderId="98" xfId="1" applyNumberFormat="1" applyFont="1" applyBorder="1" applyAlignment="1">
      <alignment horizontal="left" vertical="top" wrapText="1"/>
    </xf>
    <xf numFmtId="3" fontId="47" fillId="7" borderId="1" xfId="1" applyNumberFormat="1" applyFont="1" applyFill="1" applyBorder="1" applyAlignment="1">
      <alignment horizontal="right" vertical="center" wrapText="1"/>
    </xf>
    <xf numFmtId="3" fontId="47" fillId="7" borderId="9" xfId="1" applyNumberFormat="1" applyFont="1" applyFill="1" applyBorder="1" applyAlignment="1">
      <alignment horizontal="right" vertical="center" wrapText="1"/>
    </xf>
    <xf numFmtId="0" fontId="46" fillId="0" borderId="94" xfId="1" applyFont="1" applyBorder="1" applyAlignment="1" applyProtection="1">
      <alignment horizontal="left" vertical="center" wrapText="1"/>
      <protection locked="0"/>
    </xf>
    <xf numFmtId="0" fontId="46" fillId="0" borderId="96" xfId="1" applyFont="1" applyBorder="1" applyAlignment="1" applyProtection="1">
      <alignment horizontal="left" vertical="center" wrapText="1"/>
      <protection locked="0"/>
    </xf>
    <xf numFmtId="0" fontId="46" fillId="0" borderId="98" xfId="1" applyFont="1" applyBorder="1" applyAlignment="1" applyProtection="1">
      <alignment horizontal="left" vertical="center" wrapText="1"/>
      <protection locked="0"/>
    </xf>
    <xf numFmtId="3" fontId="46" fillId="5" borderId="94" xfId="1" applyNumberFormat="1" applyFont="1" applyFill="1" applyBorder="1" applyAlignment="1">
      <alignment horizontal="left" vertical="top" wrapText="1"/>
    </xf>
    <xf numFmtId="3" fontId="46" fillId="5" borderId="98" xfId="1" applyNumberFormat="1" applyFont="1" applyFill="1" applyBorder="1" applyAlignment="1">
      <alignment horizontal="left" vertical="top" wrapText="1"/>
    </xf>
    <xf numFmtId="0" fontId="2" fillId="0" borderId="57" xfId="1" applyFont="1" applyFill="1" applyBorder="1" applyAlignment="1">
      <alignment horizontal="center" vertical="center" shrinkToFit="1"/>
    </xf>
    <xf numFmtId="0" fontId="2" fillId="0" borderId="28" xfId="1" applyFont="1" applyFill="1" applyBorder="1" applyAlignment="1">
      <alignment horizontal="center" vertical="center" shrinkToFit="1"/>
    </xf>
    <xf numFmtId="3" fontId="21" fillId="5" borderId="27" xfId="1" applyNumberFormat="1" applyFont="1" applyFill="1" applyBorder="1" applyAlignment="1">
      <alignment horizontal="right" vertical="center" wrapText="1" indent="1"/>
    </xf>
    <xf numFmtId="3" fontId="21" fillId="5" borderId="28" xfId="1" applyNumberFormat="1" applyFont="1" applyFill="1" applyBorder="1" applyAlignment="1">
      <alignment horizontal="right" vertical="center" wrapText="1" indent="1"/>
    </xf>
    <xf numFmtId="0" fontId="41" fillId="0" borderId="0" xfId="1" applyFont="1" applyAlignment="1">
      <alignment horizontal="left" vertical="top" wrapText="1"/>
    </xf>
    <xf numFmtId="0" fontId="6" fillId="2" borderId="8" xfId="1" applyFont="1" applyFill="1" applyBorder="1" applyAlignment="1" applyProtection="1">
      <alignment horizontal="left" vertical="center" wrapText="1"/>
      <protection locked="0"/>
    </xf>
    <xf numFmtId="0" fontId="2" fillId="0" borderId="24" xfId="1" applyFont="1" applyFill="1" applyBorder="1" applyAlignment="1">
      <alignment horizontal="center" vertical="center" shrinkToFit="1"/>
    </xf>
    <xf numFmtId="0" fontId="2" fillId="0" borderId="21" xfId="1" applyFont="1" applyFill="1" applyBorder="1" applyAlignment="1">
      <alignment horizontal="center" vertical="center" shrinkToFit="1"/>
    </xf>
    <xf numFmtId="0" fontId="4" fillId="0" borderId="29" xfId="1" applyFont="1" applyBorder="1" applyAlignment="1">
      <alignment horizontal="center" vertical="center" wrapText="1"/>
    </xf>
    <xf numFmtId="0" fontId="4" fillId="0" borderId="30" xfId="1" applyFont="1" applyBorder="1" applyAlignment="1">
      <alignment horizontal="center" vertical="center" wrapText="1"/>
    </xf>
    <xf numFmtId="3" fontId="21" fillId="0" borderId="35" xfId="1" applyNumberFormat="1" applyFont="1" applyFill="1" applyBorder="1" applyAlignment="1">
      <alignment horizontal="right" vertical="center" wrapText="1"/>
    </xf>
    <xf numFmtId="0" fontId="7" fillId="2" borderId="0" xfId="1" applyFont="1" applyFill="1" applyBorder="1" applyAlignment="1" applyProtection="1">
      <alignment horizontal="center" vertical="center" shrinkToFit="1"/>
      <protection locked="0"/>
    </xf>
    <xf numFmtId="0" fontId="4" fillId="0" borderId="42" xfId="1" applyFont="1" applyBorder="1" applyAlignment="1">
      <alignment horizontal="left" vertical="center" wrapText="1" indent="1"/>
    </xf>
    <xf numFmtId="0" fontId="4" fillId="0" borderId="43" xfId="1" applyFont="1" applyBorder="1" applyAlignment="1">
      <alignment horizontal="left" vertical="center" wrapText="1" indent="1"/>
    </xf>
    <xf numFmtId="0" fontId="4" fillId="0" borderId="56" xfId="1" applyFont="1" applyBorder="1" applyAlignment="1">
      <alignment horizontal="left" vertical="center" wrapText="1" indent="1"/>
    </xf>
    <xf numFmtId="0" fontId="4" fillId="0" borderId="11" xfId="1" applyFont="1" applyBorder="1" applyAlignment="1">
      <alignment horizontal="center" vertical="center"/>
    </xf>
    <xf numFmtId="0" fontId="4" fillId="0" borderId="45" xfId="1" applyFont="1" applyBorder="1" applyAlignment="1">
      <alignment horizontal="center" vertical="center"/>
    </xf>
    <xf numFmtId="0" fontId="4" fillId="0" borderId="58"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11"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43" xfId="1" applyFont="1" applyBorder="1" applyAlignment="1">
      <alignment horizontal="center" vertical="center" wrapText="1"/>
    </xf>
    <xf numFmtId="0" fontId="6" fillId="0" borderId="44" xfId="1" applyFont="1" applyBorder="1" applyAlignment="1">
      <alignment horizontal="center" vertical="center" wrapText="1"/>
    </xf>
    <xf numFmtId="0" fontId="10" fillId="2" borderId="0" xfId="1" applyFont="1" applyFill="1" applyBorder="1" applyAlignment="1" applyProtection="1">
      <alignment horizontal="left" vertical="top" wrapText="1"/>
      <protection locked="0"/>
    </xf>
    <xf numFmtId="0" fontId="7" fillId="2" borderId="0" xfId="1" applyFont="1" applyFill="1" applyAlignment="1">
      <alignment horizontal="center" vertical="center" wrapText="1"/>
    </xf>
    <xf numFmtId="0" fontId="43" fillId="2" borderId="0" xfId="1" applyFont="1" applyFill="1" applyAlignment="1">
      <alignment horizontal="center" vertical="center" wrapText="1"/>
    </xf>
    <xf numFmtId="0" fontId="4" fillId="0" borderId="31" xfId="1" applyFont="1" applyBorder="1" applyAlignment="1">
      <alignment horizontal="left" vertical="top" wrapText="1"/>
    </xf>
    <xf numFmtId="0" fontId="4" fillId="0" borderId="32" xfId="1" applyFont="1" applyBorder="1" applyAlignment="1">
      <alignment horizontal="left" vertical="top" wrapText="1"/>
    </xf>
    <xf numFmtId="0" fontId="4" fillId="0" borderId="33" xfId="1" applyFont="1" applyBorder="1" applyAlignment="1">
      <alignment horizontal="left" vertical="top" wrapText="1"/>
    </xf>
    <xf numFmtId="0" fontId="4" fillId="0" borderId="34" xfId="1" applyFont="1" applyBorder="1" applyAlignment="1">
      <alignment horizontal="left" vertical="top" wrapText="1"/>
    </xf>
    <xf numFmtId="0" fontId="7" fillId="2" borderId="8" xfId="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wrapText="1"/>
      <protection locked="0"/>
    </xf>
    <xf numFmtId="12" fontId="10" fillId="2" borderId="0" xfId="1" quotePrefix="1" applyNumberFormat="1" applyFont="1" applyFill="1" applyBorder="1" applyAlignment="1" applyProtection="1">
      <alignment horizontal="left" vertical="center" wrapText="1"/>
      <protection locked="0"/>
    </xf>
    <xf numFmtId="12" fontId="7" fillId="2" borderId="8" xfId="1" quotePrefix="1" applyNumberFormat="1" applyFont="1" applyFill="1" applyBorder="1" applyAlignment="1" applyProtection="1">
      <alignment horizontal="center" vertical="center" wrapText="1"/>
      <protection locked="0"/>
    </xf>
    <xf numFmtId="0" fontId="43" fillId="2" borderId="8" xfId="1" applyFont="1" applyFill="1" applyBorder="1" applyAlignment="1">
      <alignment horizontal="left" vertical="center" wrapText="1"/>
    </xf>
    <xf numFmtId="0" fontId="4" fillId="0" borderId="90" xfId="1" applyFont="1" applyBorder="1" applyAlignment="1">
      <alignment horizontal="left" vertical="top" wrapText="1"/>
    </xf>
    <xf numFmtId="0" fontId="4" fillId="0" borderId="38" xfId="1" applyFont="1" applyBorder="1" applyAlignment="1">
      <alignment horizontal="left" vertical="top" wrapText="1"/>
    </xf>
    <xf numFmtId="3" fontId="21" fillId="0" borderId="39" xfId="1" applyNumberFormat="1" applyFont="1" applyFill="1" applyBorder="1" applyAlignment="1">
      <alignment horizontal="right" vertical="center" wrapText="1"/>
    </xf>
    <xf numFmtId="0" fontId="21" fillId="0" borderId="40" xfId="1" applyFont="1" applyFill="1" applyBorder="1" applyAlignment="1">
      <alignment horizontal="right" vertical="center" wrapText="1"/>
    </xf>
    <xf numFmtId="0" fontId="21" fillId="0" borderId="41" xfId="1" applyFont="1" applyFill="1" applyBorder="1" applyAlignment="1">
      <alignment horizontal="right" vertical="center" wrapText="1"/>
    </xf>
    <xf numFmtId="0" fontId="4" fillId="0" borderId="23" xfId="1" applyFont="1" applyBorder="1" applyAlignment="1">
      <alignment horizontal="left" vertical="top" wrapText="1"/>
    </xf>
    <xf numFmtId="0" fontId="4" fillId="0" borderId="26" xfId="1" applyFont="1" applyBorder="1" applyAlignment="1">
      <alignment horizontal="left" vertical="top" wrapText="1"/>
    </xf>
    <xf numFmtId="0" fontId="4" fillId="0" borderId="24" xfId="1" applyFont="1" applyBorder="1" applyAlignment="1">
      <alignment horizontal="left" vertical="top" wrapText="1"/>
    </xf>
    <xf numFmtId="0" fontId="4" fillId="0" borderId="25" xfId="1" applyFont="1" applyBorder="1" applyAlignment="1">
      <alignment horizontal="left" vertical="top" wrapText="1"/>
    </xf>
    <xf numFmtId="0" fontId="4" fillId="0" borderId="49" xfId="1" applyFont="1" applyBorder="1" applyAlignment="1">
      <alignment horizontal="center" vertical="center"/>
    </xf>
    <xf numFmtId="0" fontId="4" fillId="0" borderId="50" xfId="1" applyFont="1" applyBorder="1" applyAlignment="1">
      <alignment horizontal="center" vertical="center"/>
    </xf>
    <xf numFmtId="0" fontId="4" fillId="0" borderId="51" xfId="1" applyFont="1" applyBorder="1" applyAlignment="1">
      <alignment horizontal="center" vertical="center"/>
    </xf>
    <xf numFmtId="0" fontId="4" fillId="0" borderId="48" xfId="1" applyFont="1" applyFill="1" applyBorder="1" applyAlignment="1">
      <alignment horizontal="center" vertical="center"/>
    </xf>
    <xf numFmtId="0" fontId="4" fillId="0" borderId="27" xfId="1" applyFont="1" applyFill="1" applyBorder="1" applyAlignment="1">
      <alignment horizontal="center" vertical="center"/>
    </xf>
    <xf numFmtId="0" fontId="4" fillId="0" borderId="28" xfId="1" applyFont="1" applyFill="1" applyBorder="1" applyAlignment="1">
      <alignment horizontal="center" vertical="center"/>
    </xf>
    <xf numFmtId="3" fontId="21" fillId="0" borderId="27" xfId="1" applyNumberFormat="1" applyFont="1" applyFill="1" applyBorder="1" applyAlignment="1">
      <alignment horizontal="right" vertical="center" wrapText="1" indent="1"/>
    </xf>
    <xf numFmtId="3" fontId="21" fillId="0" borderId="28" xfId="1" applyNumberFormat="1" applyFont="1" applyFill="1" applyBorder="1" applyAlignment="1">
      <alignment horizontal="right" vertical="center" wrapText="1" indent="1"/>
    </xf>
    <xf numFmtId="3" fontId="21" fillId="0" borderId="46" xfId="1" applyNumberFormat="1" applyFont="1" applyFill="1" applyBorder="1" applyAlignment="1">
      <alignment horizontal="right" vertical="center" wrapText="1" indent="1"/>
    </xf>
    <xf numFmtId="3" fontId="21" fillId="0" borderId="47" xfId="1" applyNumberFormat="1" applyFont="1" applyFill="1" applyBorder="1" applyAlignment="1">
      <alignment horizontal="right" vertical="center" wrapText="1" indent="1"/>
    </xf>
    <xf numFmtId="0" fontId="4" fillId="0" borderId="53" xfId="1" applyFont="1" applyBorder="1" applyAlignment="1">
      <alignment horizontal="center" vertical="top" wrapText="1"/>
    </xf>
    <xf numFmtId="0" fontId="4" fillId="0" borderId="54" xfId="1" applyFont="1" applyBorder="1" applyAlignment="1">
      <alignment horizontal="center" vertical="top" wrapText="1"/>
    </xf>
    <xf numFmtId="0" fontId="4" fillId="0" borderId="55" xfId="1" applyFont="1" applyBorder="1" applyAlignment="1">
      <alignment horizontal="center" vertical="top" wrapText="1"/>
    </xf>
    <xf numFmtId="3" fontId="21" fillId="0" borderId="9" xfId="1" applyNumberFormat="1" applyFont="1" applyBorder="1" applyAlignment="1">
      <alignment horizontal="right" vertical="center" wrapText="1" indent="1"/>
    </xf>
    <xf numFmtId="3" fontId="21" fillId="0" borderId="17" xfId="1" applyNumberFormat="1" applyFont="1" applyBorder="1" applyAlignment="1">
      <alignment horizontal="right" vertical="center" wrapText="1" indent="1"/>
    </xf>
    <xf numFmtId="3" fontId="21" fillId="5" borderId="101" xfId="1" applyNumberFormat="1" applyFont="1" applyFill="1" applyBorder="1" applyAlignment="1">
      <alignment horizontal="right" vertical="center" wrapText="1" indent="1"/>
    </xf>
    <xf numFmtId="3" fontId="21" fillId="5" borderId="21" xfId="1" applyNumberFormat="1" applyFont="1" applyFill="1" applyBorder="1" applyAlignment="1">
      <alignment horizontal="right" vertical="center" wrapText="1" indent="1"/>
    </xf>
    <xf numFmtId="3" fontId="21" fillId="5" borderId="69" xfId="1" applyNumberFormat="1" applyFont="1" applyFill="1" applyBorder="1" applyAlignment="1">
      <alignment horizontal="right" vertical="center" wrapText="1" indent="1"/>
    </xf>
    <xf numFmtId="3" fontId="21" fillId="5" borderId="70" xfId="1" applyNumberFormat="1" applyFont="1" applyFill="1" applyBorder="1" applyAlignment="1">
      <alignment horizontal="right" vertical="center" wrapText="1" indent="1"/>
    </xf>
    <xf numFmtId="3" fontId="21" fillId="5" borderId="71" xfId="1" applyNumberFormat="1" applyFont="1" applyFill="1" applyBorder="1" applyAlignment="1">
      <alignment horizontal="right" vertical="center" wrapText="1" indent="1"/>
    </xf>
    <xf numFmtId="0" fontId="4" fillId="0" borderId="19" xfId="1" applyFont="1" applyFill="1" applyBorder="1" applyAlignment="1">
      <alignment horizontal="center" vertical="center"/>
    </xf>
    <xf numFmtId="0" fontId="4" fillId="0" borderId="20" xfId="1" applyFont="1" applyFill="1" applyBorder="1" applyAlignment="1">
      <alignment horizontal="center" vertical="center"/>
    </xf>
    <xf numFmtId="0" fontId="4" fillId="0" borderId="63" xfId="1" applyFont="1" applyFill="1" applyBorder="1" applyAlignment="1">
      <alignment horizontal="center" vertical="center"/>
    </xf>
    <xf numFmtId="0" fontId="4" fillId="0" borderId="64"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65" xfId="1" applyFont="1" applyFill="1" applyBorder="1" applyAlignment="1">
      <alignment horizontal="center" vertical="center"/>
    </xf>
    <xf numFmtId="0" fontId="4" fillId="0" borderId="66" xfId="1" applyFont="1" applyFill="1" applyBorder="1" applyAlignment="1">
      <alignment horizontal="center" vertical="center"/>
    </xf>
    <xf numFmtId="0" fontId="4" fillId="0" borderId="46" xfId="1" applyFont="1" applyFill="1" applyBorder="1" applyAlignment="1">
      <alignment horizontal="center" vertical="center"/>
    </xf>
    <xf numFmtId="0" fontId="4" fillId="0" borderId="52" xfId="1" applyFont="1" applyFill="1" applyBorder="1" applyAlignment="1">
      <alignment horizontal="center" vertical="center"/>
    </xf>
    <xf numFmtId="0" fontId="15" fillId="0" borderId="83" xfId="4" applyFont="1" applyBorder="1" applyAlignment="1">
      <alignment horizontal="center" vertical="center" wrapText="1"/>
    </xf>
    <xf numFmtId="0" fontId="15" fillId="0" borderId="67" xfId="4" applyFont="1" applyBorder="1" applyAlignment="1">
      <alignment horizontal="center" vertical="center" wrapText="1"/>
    </xf>
    <xf numFmtId="0" fontId="15" fillId="0" borderId="13" xfId="4" applyFont="1" applyBorder="1" applyAlignment="1">
      <alignment horizontal="center" vertical="center" wrapText="1"/>
    </xf>
    <xf numFmtId="0" fontId="40" fillId="0" borderId="59" xfId="4" applyFont="1" applyBorder="1" applyAlignment="1">
      <alignment horizontal="center" vertical="center" wrapText="1"/>
    </xf>
    <xf numFmtId="0" fontId="40" fillId="0" borderId="59" xfId="4" applyFont="1" applyBorder="1" applyAlignment="1">
      <alignment horizontal="center" vertical="center"/>
    </xf>
    <xf numFmtId="0" fontId="8" fillId="3" borderId="12" xfId="5" applyNumberFormat="1" applyFont="1" applyFill="1" applyBorder="1" applyAlignment="1">
      <alignment horizontal="center" vertical="center" wrapText="1" shrinkToFit="1"/>
    </xf>
    <xf numFmtId="0" fontId="8" fillId="3" borderId="11" xfId="5" applyNumberFormat="1" applyFont="1" applyFill="1" applyBorder="1" applyAlignment="1">
      <alignment horizontal="center" vertical="center" wrapText="1" shrinkToFit="1"/>
    </xf>
    <xf numFmtId="0" fontId="8" fillId="3" borderId="12" xfId="5" applyNumberFormat="1" applyFont="1" applyFill="1" applyBorder="1" applyAlignment="1">
      <alignment horizontal="center" vertical="center" wrapText="1"/>
    </xf>
    <xf numFmtId="0" fontId="8" fillId="3" borderId="67" xfId="5" applyNumberFormat="1" applyFont="1" applyFill="1" applyBorder="1" applyAlignment="1">
      <alignment horizontal="center" vertical="center" wrapText="1"/>
    </xf>
    <xf numFmtId="0" fontId="8" fillId="3" borderId="12" xfId="4" applyNumberFormat="1" applyFont="1" applyFill="1" applyBorder="1" applyAlignment="1">
      <alignment horizontal="center" vertical="center" wrapText="1"/>
    </xf>
    <xf numFmtId="0" fontId="8" fillId="3" borderId="11" xfId="4" applyNumberFormat="1" applyFont="1" applyFill="1" applyBorder="1" applyAlignment="1">
      <alignment horizontal="center" vertical="center" wrapText="1"/>
    </xf>
    <xf numFmtId="0" fontId="39" fillId="3" borderId="60" xfId="5" applyNumberFormat="1" applyFont="1" applyFill="1" applyBorder="1" applyAlignment="1">
      <alignment horizontal="center" vertical="center" shrinkToFit="1"/>
    </xf>
    <xf numFmtId="0" fontId="39" fillId="3" borderId="61" xfId="5" applyNumberFormat="1" applyFont="1" applyFill="1" applyBorder="1" applyAlignment="1">
      <alignment horizontal="center" vertical="center" shrinkToFit="1"/>
    </xf>
    <xf numFmtId="0" fontId="39" fillId="3" borderId="62" xfId="5" applyNumberFormat="1" applyFont="1" applyFill="1" applyBorder="1" applyAlignment="1">
      <alignment horizontal="center" vertical="center" shrinkToFit="1"/>
    </xf>
    <xf numFmtId="38" fontId="0" fillId="0" borderId="59" xfId="5" applyFont="1" applyBorder="1" applyAlignment="1">
      <alignment horizontal="left" vertical="center" shrinkToFit="1"/>
    </xf>
    <xf numFmtId="0" fontId="39" fillId="3" borderId="60" xfId="4" applyNumberFormat="1" applyFont="1" applyFill="1" applyBorder="1" applyAlignment="1">
      <alignment horizontal="center" vertical="center"/>
    </xf>
    <xf numFmtId="0" fontId="39" fillId="3" borderId="61" xfId="4" applyNumberFormat="1" applyFont="1" applyFill="1" applyBorder="1" applyAlignment="1">
      <alignment horizontal="center" vertical="center"/>
    </xf>
    <xf numFmtId="0" fontId="39" fillId="3" borderId="62" xfId="4" applyNumberFormat="1" applyFont="1" applyFill="1" applyBorder="1" applyAlignment="1">
      <alignment horizontal="center" vertical="center"/>
    </xf>
    <xf numFmtId="0" fontId="17" fillId="3" borderId="12" xfId="5" applyNumberFormat="1" applyFont="1" applyFill="1" applyBorder="1" applyAlignment="1">
      <alignment horizontal="center" vertical="center" wrapText="1" shrinkToFit="1"/>
    </xf>
    <xf numFmtId="0" fontId="17" fillId="3" borderId="67" xfId="5" applyNumberFormat="1" applyFont="1" applyFill="1" applyBorder="1" applyAlignment="1">
      <alignment horizontal="center" vertical="center" wrapText="1" shrinkToFit="1"/>
    </xf>
    <xf numFmtId="0" fontId="17" fillId="3" borderId="11" xfId="5" applyNumberFormat="1" applyFont="1" applyFill="1" applyBorder="1" applyAlignment="1">
      <alignment horizontal="center" vertical="center" wrapText="1" shrinkToFit="1"/>
    </xf>
    <xf numFmtId="0" fontId="17" fillId="3" borderId="12" xfId="5" applyNumberFormat="1" applyFont="1" applyFill="1" applyBorder="1" applyAlignment="1">
      <alignment horizontal="center" vertical="center" wrapText="1"/>
    </xf>
    <xf numFmtId="0" fontId="17" fillId="3" borderId="67" xfId="5" applyNumberFormat="1" applyFont="1" applyFill="1" applyBorder="1" applyAlignment="1">
      <alignment horizontal="center" vertical="center" wrapText="1"/>
    </xf>
    <xf numFmtId="0" fontId="17" fillId="3" borderId="11" xfId="5" applyNumberFormat="1" applyFont="1" applyFill="1" applyBorder="1" applyAlignment="1">
      <alignment horizontal="center" vertical="center" wrapText="1"/>
    </xf>
    <xf numFmtId="0" fontId="39" fillId="3" borderId="12" xfId="4" applyNumberFormat="1" applyFont="1" applyFill="1" applyBorder="1" applyAlignment="1">
      <alignment horizontal="center" vertical="center"/>
    </xf>
    <xf numFmtId="0" fontId="39" fillId="3" borderId="67" xfId="4" applyNumberFormat="1" applyFont="1" applyFill="1" applyBorder="1" applyAlignment="1">
      <alignment horizontal="center" vertical="center"/>
    </xf>
    <xf numFmtId="0" fontId="39" fillId="3" borderId="11" xfId="4" applyNumberFormat="1" applyFont="1" applyFill="1" applyBorder="1" applyAlignment="1">
      <alignment horizontal="center" vertical="center"/>
    </xf>
    <xf numFmtId="0" fontId="8" fillId="3" borderId="12" xfId="5" applyNumberFormat="1" applyFont="1" applyFill="1" applyBorder="1" applyAlignment="1">
      <alignment horizontal="center" vertical="center" shrinkToFit="1"/>
    </xf>
    <xf numFmtId="0" fontId="8" fillId="3" borderId="11" xfId="5" applyNumberFormat="1" applyFont="1" applyFill="1" applyBorder="1" applyAlignment="1">
      <alignment horizontal="center" vertical="center" shrinkToFit="1"/>
    </xf>
    <xf numFmtId="0" fontId="8" fillId="3" borderId="67" xfId="5" applyNumberFormat="1" applyFont="1" applyFill="1" applyBorder="1" applyAlignment="1">
      <alignment horizontal="center" vertical="center" wrapText="1" shrinkToFit="1"/>
    </xf>
    <xf numFmtId="0" fontId="8" fillId="3" borderId="11" xfId="4" applyNumberFormat="1" applyFont="1" applyFill="1" applyBorder="1" applyAlignment="1">
      <alignment horizontal="center" vertical="center"/>
    </xf>
    <xf numFmtId="0" fontId="22" fillId="0" borderId="59" xfId="4" applyFont="1" applyBorder="1" applyAlignment="1">
      <alignment horizontal="center" vertical="center" wrapText="1"/>
    </xf>
    <xf numFmtId="0" fontId="22" fillId="0" borderId="59" xfId="4" applyFont="1" applyBorder="1" applyAlignment="1">
      <alignment horizontal="center" vertical="center"/>
    </xf>
    <xf numFmtId="0" fontId="8" fillId="3" borderId="60" xfId="5" applyNumberFormat="1" applyFont="1" applyFill="1" applyBorder="1" applyAlignment="1">
      <alignment horizontal="center" vertical="center" shrinkToFit="1"/>
    </xf>
    <xf numFmtId="0" fontId="8" fillId="3" borderId="61" xfId="5" applyNumberFormat="1" applyFont="1" applyFill="1" applyBorder="1" applyAlignment="1">
      <alignment horizontal="center" vertical="center" shrinkToFit="1"/>
    </xf>
    <xf numFmtId="0" fontId="8" fillId="3" borderId="62" xfId="5" applyNumberFormat="1" applyFont="1" applyFill="1" applyBorder="1" applyAlignment="1">
      <alignment horizontal="center" vertical="center" shrinkToFit="1"/>
    </xf>
    <xf numFmtId="0" fontId="8" fillId="3" borderId="60" xfId="4" applyNumberFormat="1" applyFont="1" applyFill="1" applyBorder="1" applyAlignment="1">
      <alignment horizontal="center" vertical="center"/>
    </xf>
    <xf numFmtId="0" fontId="8" fillId="3" borderId="61" xfId="4" applyNumberFormat="1" applyFont="1" applyFill="1" applyBorder="1" applyAlignment="1">
      <alignment horizontal="center" vertical="center"/>
    </xf>
    <xf numFmtId="0" fontId="8" fillId="3" borderId="62" xfId="4" applyNumberFormat="1" applyFont="1" applyFill="1" applyBorder="1" applyAlignment="1">
      <alignment horizontal="center" vertical="center"/>
    </xf>
    <xf numFmtId="0" fontId="8" fillId="3" borderId="11" xfId="5" applyNumberFormat="1" applyFont="1" applyFill="1" applyBorder="1" applyAlignment="1">
      <alignment horizontal="center" vertical="center" wrapText="1"/>
    </xf>
    <xf numFmtId="0" fontId="8" fillId="3" borderId="12" xfId="4" applyNumberFormat="1" applyFont="1" applyFill="1" applyBorder="1" applyAlignment="1">
      <alignment horizontal="center" vertical="center"/>
    </xf>
    <xf numFmtId="0" fontId="8" fillId="3" borderId="67" xfId="4" applyNumberFormat="1" applyFont="1" applyFill="1" applyBorder="1" applyAlignment="1">
      <alignment horizontal="center" vertical="center"/>
    </xf>
  </cellXfs>
  <cellStyles count="13">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s>
  <dxfs count="19">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10</xdr:row>
      <xdr:rowOff>68036</xdr:rowOff>
    </xdr:from>
    <xdr:to>
      <xdr:col>19</xdr:col>
      <xdr:colOff>54429</xdr:colOff>
      <xdr:row>23</xdr:row>
      <xdr:rowOff>149679</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926535" y="4082143"/>
          <a:ext cx="4898573" cy="521153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再エネ熱利用設備、未利用エネルギー設備又は</a:t>
          </a:r>
          <a:r>
            <a:rPr kumimoji="1" lang="en-US" altLang="ja-JP" sz="1600" b="1" i="0" u="none" strike="noStrike" kern="0" cap="none" spc="0" normalizeH="0" baseline="0" noProof="0">
              <a:ln>
                <a:noFill/>
              </a:ln>
              <a:solidFill>
                <a:srgbClr val="FF0000"/>
              </a:solidFill>
              <a:effectLst/>
              <a:uLnTx/>
              <a:uFillTx/>
              <a:latin typeface="+mn-lt"/>
              <a:ea typeface="+mn-ea"/>
              <a:cs typeface="+mn-cs"/>
            </a:rPr>
            <a:t>CGS</a:t>
          </a:r>
          <a:r>
            <a:rPr kumimoji="1" lang="ja-JP" altLang="en-US" sz="1600" b="1" i="0" u="none" strike="noStrike" kern="0" cap="none" spc="0" normalizeH="0" baseline="0" noProof="0">
              <a:ln>
                <a:noFill/>
              </a:ln>
              <a:solidFill>
                <a:srgbClr val="FF0000"/>
              </a:solidFill>
              <a:effectLst/>
              <a:uLnTx/>
              <a:uFillTx/>
              <a:latin typeface="+mn-lt"/>
              <a:ea typeface="+mn-ea"/>
              <a:cs typeface="+mn-cs"/>
            </a:rPr>
            <a:t>を導入する場合に、この経費内訳を使用してください。</a:t>
          </a: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太陽光発電設備、蓄電池設備と省エネ設備を同時導入する場合も、この経費内訳を使用してください。</a:t>
          </a: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mn-lt"/>
              <a:ea typeface="+mn-ea"/>
              <a:cs typeface="+mn-cs"/>
            </a:rPr>
            <a:t>太陽光発電設備、蓄電池設備のみを導入する申請の場合は、</a:t>
          </a:r>
          <a:r>
            <a:rPr kumimoji="1" lang="en-US" altLang="ja-JP" sz="1600" b="1" i="0" u="none" strike="noStrike" kern="0" cap="none" spc="0" normalizeH="0" baseline="0" noProof="0">
              <a:ln>
                <a:noFill/>
              </a:ln>
              <a:solidFill>
                <a:srgbClr val="FF0000"/>
              </a:solidFill>
              <a:effectLst/>
              <a:uLnTx/>
              <a:uFillTx/>
              <a:latin typeface="+mn-lt"/>
              <a:ea typeface="+mn-ea"/>
              <a:cs typeface="+mn-cs"/>
            </a:rPr>
            <a:t>【</a:t>
          </a:r>
          <a:r>
            <a:rPr kumimoji="1" lang="ja-JP" altLang="en-US" sz="1600" b="1" i="0" u="none" strike="noStrike" kern="0" cap="none" spc="0" normalizeH="0" baseline="0" noProof="0">
              <a:ln>
                <a:noFill/>
              </a:ln>
              <a:solidFill>
                <a:srgbClr val="FF0000"/>
              </a:solidFill>
              <a:effectLst/>
              <a:uLnTx/>
              <a:uFillTx/>
              <a:latin typeface="+mn-lt"/>
              <a:ea typeface="+mn-ea"/>
              <a:cs typeface="+mn-cs"/>
            </a:rPr>
            <a:t>経費内訳（再エネ発電設備）</a:t>
          </a:r>
          <a:r>
            <a:rPr kumimoji="1" lang="en-US" altLang="ja-JP" sz="1600" b="1" i="0" u="none" strike="noStrike" kern="0" cap="none" spc="0" normalizeH="0" baseline="0" noProof="0">
              <a:ln>
                <a:noFill/>
              </a:ln>
              <a:solidFill>
                <a:srgbClr val="FF0000"/>
              </a:solidFill>
              <a:effectLst/>
              <a:uLnTx/>
              <a:uFillTx/>
              <a:latin typeface="+mn-lt"/>
              <a:ea typeface="+mn-ea"/>
              <a:cs typeface="+mn-cs"/>
            </a:rPr>
            <a:t>】</a:t>
          </a:r>
          <a:r>
            <a:rPr kumimoji="1" lang="ja-JP" altLang="en-US" sz="1600" b="1" i="0" u="none" strike="noStrike" kern="0" cap="none" spc="0" normalizeH="0" baseline="0" noProof="0">
              <a:ln>
                <a:noFill/>
              </a:ln>
              <a:solidFill>
                <a:srgbClr val="FF0000"/>
              </a:solidFill>
              <a:effectLst/>
              <a:uLnTx/>
              <a:uFillTx/>
              <a:latin typeface="+mn-lt"/>
              <a:ea typeface="+mn-ea"/>
              <a:cs typeface="+mn-cs"/>
            </a:rPr>
            <a:t>を使用してください。</a:t>
          </a:r>
          <a:endParaRPr kumimoji="1" lang="en-US" altLang="ja-JP" sz="1600" b="1" i="0" u="none" strike="noStrike" kern="0" cap="none" spc="0" normalizeH="0" baseline="0" noProof="0">
            <a:ln>
              <a:noFill/>
            </a:ln>
            <a:solidFill>
              <a:srgbClr val="FF0000"/>
            </a:solidFill>
            <a:effectLst/>
            <a:uLnTx/>
            <a:uFillTx/>
            <a:latin typeface="+mn-lt"/>
            <a:ea typeface="+mn-ea"/>
            <a:cs typeface="+mn-cs"/>
          </a:endParaRPr>
        </a:p>
        <a:p>
          <a:endParaRPr kumimoji="1" lang="en-US" altLang="ja-JP" sz="1600" b="1">
            <a:solidFill>
              <a:srgbClr val="FF0000"/>
            </a:solidFill>
          </a:endParaRPr>
        </a:p>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35</xdr:row>
      <xdr:rowOff>49629</xdr:rowOff>
    </xdr:from>
    <xdr:to>
      <xdr:col>12</xdr:col>
      <xdr:colOff>376198</xdr:colOff>
      <xdr:row>38</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35</xdr:row>
      <xdr:rowOff>44823</xdr:rowOff>
    </xdr:from>
    <xdr:to>
      <xdr:col>26</xdr:col>
      <xdr:colOff>470646</xdr:colOff>
      <xdr:row>54</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3"/>
  <sheetViews>
    <sheetView showGridLines="0" view="pageBreakPreview" zoomScale="85" zoomScaleNormal="85" zoomScaleSheetLayoutView="85" workbookViewId="0">
      <selection activeCell="P12" sqref="P12"/>
    </sheetView>
  </sheetViews>
  <sheetFormatPr defaultColWidth="10.28515625" defaultRowHeight="18.75"/>
  <cols>
    <col min="1" max="1" width="7" style="193" customWidth="1"/>
    <col min="2" max="3" width="14.85546875" style="187" customWidth="1"/>
    <col min="4" max="4" width="38.7109375" style="188" customWidth="1"/>
    <col min="5" max="10" width="19" style="189" customWidth="1"/>
    <col min="11" max="16384" width="10.28515625" style="190"/>
  </cols>
  <sheetData>
    <row r="1" spans="1:10" ht="33">
      <c r="A1" s="186" t="s">
        <v>141</v>
      </c>
    </row>
    <row r="2" spans="1:10" ht="28.5" customHeight="1">
      <c r="A2" s="194" t="s">
        <v>123</v>
      </c>
    </row>
    <row r="3" spans="1:10" s="187" customFormat="1" ht="31.5" customHeight="1">
      <c r="A3" s="252" t="s">
        <v>113</v>
      </c>
      <c r="B3" s="257" t="s">
        <v>115</v>
      </c>
      <c r="C3" s="258"/>
      <c r="D3" s="259"/>
      <c r="E3" s="255" t="s">
        <v>111</v>
      </c>
      <c r="F3" s="255"/>
      <c r="G3" s="255"/>
      <c r="H3" s="255"/>
      <c r="I3" s="255"/>
      <c r="J3" s="255"/>
    </row>
    <row r="4" spans="1:10" s="187" customFormat="1" ht="15" customHeight="1">
      <c r="A4" s="253"/>
      <c r="B4" s="260"/>
      <c r="C4" s="261"/>
      <c r="D4" s="262"/>
      <c r="E4" s="255"/>
      <c r="F4" s="255"/>
      <c r="G4" s="255"/>
      <c r="H4" s="255"/>
      <c r="I4" s="255"/>
      <c r="J4" s="255"/>
    </row>
    <row r="5" spans="1:10" s="191" customFormat="1" ht="40.5" customHeight="1">
      <c r="A5" s="253"/>
      <c r="B5" s="263"/>
      <c r="C5" s="264"/>
      <c r="D5" s="265"/>
      <c r="E5" s="256" t="s">
        <v>112</v>
      </c>
      <c r="F5" s="256"/>
      <c r="G5" s="256" t="s">
        <v>117</v>
      </c>
      <c r="H5" s="256"/>
      <c r="I5" s="256" t="s">
        <v>118</v>
      </c>
      <c r="J5" s="256"/>
    </row>
    <row r="6" spans="1:10" s="187" customFormat="1" ht="45.75" customHeight="1">
      <c r="A6" s="254"/>
      <c r="B6" s="208" t="s">
        <v>107</v>
      </c>
      <c r="C6" s="208" t="s">
        <v>114</v>
      </c>
      <c r="D6" s="209" t="s">
        <v>116</v>
      </c>
      <c r="E6" s="210" t="s">
        <v>108</v>
      </c>
      <c r="F6" s="211" t="s">
        <v>109</v>
      </c>
      <c r="G6" s="210" t="s">
        <v>108</v>
      </c>
      <c r="H6" s="211" t="s">
        <v>109</v>
      </c>
      <c r="I6" s="210" t="s">
        <v>108</v>
      </c>
      <c r="J6" s="211" t="s">
        <v>109</v>
      </c>
    </row>
    <row r="7" spans="1:10" s="192" customFormat="1" ht="25.5">
      <c r="A7" s="195">
        <v>1</v>
      </c>
      <c r="B7" s="196"/>
      <c r="C7" s="197"/>
      <c r="D7" s="207"/>
      <c r="E7" s="202">
        <f>SUM(F7:F12)</f>
        <v>0</v>
      </c>
      <c r="F7" s="203"/>
      <c r="G7" s="202">
        <f>SUM(H7:H12)</f>
        <v>0</v>
      </c>
      <c r="H7" s="203"/>
      <c r="I7" s="202">
        <f>SUM(J7:J12)</f>
        <v>0</v>
      </c>
      <c r="J7" s="203"/>
    </row>
    <row r="8" spans="1:10" ht="25.5">
      <c r="A8" s="195">
        <v>2</v>
      </c>
      <c r="B8" s="196"/>
      <c r="C8" s="197"/>
      <c r="D8" s="207"/>
      <c r="E8" s="204"/>
      <c r="F8" s="205"/>
      <c r="G8" s="204"/>
      <c r="H8" s="205"/>
      <c r="I8" s="204"/>
      <c r="J8" s="205"/>
    </row>
    <row r="9" spans="1:10" ht="25.5">
      <c r="A9" s="195">
        <v>3</v>
      </c>
      <c r="B9" s="196"/>
      <c r="C9" s="197"/>
      <c r="D9" s="207"/>
      <c r="E9" s="204"/>
      <c r="F9" s="206"/>
      <c r="G9" s="204"/>
      <c r="H9" s="206"/>
      <c r="I9" s="204"/>
      <c r="J9" s="206"/>
    </row>
    <row r="10" spans="1:10" s="192" customFormat="1" ht="25.5">
      <c r="A10" s="195">
        <v>4</v>
      </c>
      <c r="B10" s="196"/>
      <c r="C10" s="197"/>
      <c r="D10" s="207"/>
      <c r="E10" s="204"/>
      <c r="F10" s="203"/>
      <c r="G10" s="204"/>
      <c r="H10" s="203"/>
      <c r="I10" s="204"/>
      <c r="J10" s="203"/>
    </row>
    <row r="11" spans="1:10" ht="25.5">
      <c r="A11" s="195">
        <v>5</v>
      </c>
      <c r="B11" s="196"/>
      <c r="C11" s="197"/>
      <c r="D11" s="207"/>
      <c r="E11" s="204"/>
      <c r="F11" s="205"/>
      <c r="G11" s="204"/>
      <c r="H11" s="205"/>
      <c r="I11" s="204"/>
      <c r="J11" s="205"/>
    </row>
    <row r="12" spans="1:10" ht="25.5">
      <c r="A12" s="195">
        <v>6</v>
      </c>
      <c r="B12" s="196"/>
      <c r="C12" s="197"/>
      <c r="D12" s="207"/>
      <c r="E12" s="204"/>
      <c r="F12" s="206"/>
      <c r="G12" s="204"/>
      <c r="H12" s="206"/>
      <c r="I12" s="204"/>
      <c r="J12" s="206"/>
    </row>
    <row r="13" spans="1:10" ht="37.5" customHeight="1">
      <c r="A13" s="198" t="s">
        <v>110</v>
      </c>
      <c r="B13" s="199"/>
      <c r="C13" s="199"/>
      <c r="D13" s="200"/>
      <c r="E13" s="201"/>
      <c r="F13" s="201"/>
      <c r="G13" s="201"/>
      <c r="H13" s="201"/>
      <c r="I13" s="201"/>
      <c r="J13" s="201"/>
    </row>
    <row r="18" spans="3:3" ht="25.5">
      <c r="C18" s="187" ph="1"/>
    </row>
    <row r="19" spans="3:3" ht="25.5">
      <c r="C19" s="187" ph="1"/>
    </row>
    <row r="20" spans="3:3" ht="25.5">
      <c r="C20" s="187" ph="1"/>
    </row>
    <row r="21" spans="3:3" ht="25.5">
      <c r="C21" s="187" ph="1"/>
    </row>
    <row r="22" spans="3:3" ht="25.5">
      <c r="C22" s="187" ph="1"/>
    </row>
    <row r="23" spans="3:3" ht="25.5">
      <c r="C23" s="187" ph="1"/>
    </row>
    <row r="24" spans="3:3" ht="25.5">
      <c r="C24" s="187" ph="1"/>
    </row>
    <row r="25" spans="3:3" ht="25.5">
      <c r="C25" s="187" ph="1"/>
    </row>
    <row r="26" spans="3:3" ht="25.5">
      <c r="C26" s="187" ph="1"/>
    </row>
    <row r="27" spans="3:3" ht="25.5">
      <c r="C27" s="187" ph="1"/>
    </row>
    <row r="28" spans="3:3" ht="25.5">
      <c r="C28" s="187" ph="1"/>
    </row>
    <row r="29" spans="3:3" ht="25.5">
      <c r="C29" s="187" ph="1"/>
    </row>
    <row r="31" spans="3:3" ht="25.5">
      <c r="C31" s="187" ph="1"/>
    </row>
    <row r="38" spans="3:3" ht="25.5">
      <c r="C38" s="187" ph="1"/>
    </row>
    <row r="39" spans="3:3" ht="25.5">
      <c r="C39" s="187" ph="1"/>
    </row>
    <row r="40" spans="3:3" ht="25.5">
      <c r="C40" s="187" ph="1"/>
    </row>
    <row r="41" spans="3:3" ht="25.5">
      <c r="C41" s="187" ph="1"/>
    </row>
    <row r="42" spans="3:3" ht="25.5">
      <c r="C42" s="187" ph="1"/>
    </row>
    <row r="43" spans="3:3" ht="25.5">
      <c r="C43" s="187" ph="1"/>
    </row>
    <row r="44" spans="3:3" ht="25.5">
      <c r="C44" s="187" ph="1"/>
    </row>
    <row r="45" spans="3:3" ht="25.5">
      <c r="C45" s="187" ph="1"/>
    </row>
    <row r="47" spans="3:3" ht="25.5">
      <c r="C47" s="187" ph="1"/>
    </row>
    <row r="54" spans="3:3" ht="25.5">
      <c r="C54" s="187" ph="1"/>
    </row>
    <row r="55" spans="3:3" ht="25.5">
      <c r="C55" s="187" ph="1"/>
    </row>
    <row r="56" spans="3:3" ht="25.5">
      <c r="C56" s="187" ph="1"/>
    </row>
    <row r="58" spans="3:3" ht="25.5">
      <c r="C58" s="187" ph="1"/>
    </row>
    <row r="65" spans="3:3" ht="25.5">
      <c r="C65" s="187" ph="1"/>
    </row>
    <row r="66" spans="3:3" ht="25.5">
      <c r="C66" s="187" ph="1"/>
    </row>
    <row r="67" spans="3:3" ht="25.5">
      <c r="C67" s="187" ph="1"/>
    </row>
    <row r="68" spans="3:3" ht="25.5">
      <c r="C68" s="187" ph="1"/>
    </row>
    <row r="69" spans="3:3" ht="25.5">
      <c r="C69" s="187" ph="1"/>
    </row>
    <row r="70" spans="3:3" ht="25.5">
      <c r="C70" s="187" ph="1"/>
    </row>
    <row r="71" spans="3:3" ht="25.5">
      <c r="C71" s="187" ph="1"/>
    </row>
    <row r="80" spans="3:3" ht="25.5">
      <c r="C80" s="187" ph="1"/>
    </row>
    <row r="81" spans="3:3" ht="25.5">
      <c r="C81" s="187" ph="1"/>
    </row>
    <row r="82" spans="3:3" ht="25.5">
      <c r="C82" s="187" ph="1"/>
    </row>
    <row r="91" spans="3:3" ht="25.5">
      <c r="C91" s="187" ph="1"/>
    </row>
    <row r="92" spans="3:3" ht="25.5">
      <c r="C92" s="187" ph="1"/>
    </row>
    <row r="93" spans="3:3" ht="25.5">
      <c r="C93" s="187" ph="1"/>
    </row>
    <row r="94" spans="3:3" ht="25.5">
      <c r="C94" s="187" ph="1"/>
    </row>
    <row r="95" spans="3:3" ht="25.5">
      <c r="C95" s="187" ph="1"/>
    </row>
    <row r="96" spans="3:3" ht="25.5">
      <c r="C96" s="187" ph="1"/>
    </row>
    <row r="97" spans="3:3" ht="25.5">
      <c r="C97" s="187" ph="1"/>
    </row>
    <row r="98" spans="3:3" ht="25.5">
      <c r="C98" s="187" ph="1"/>
    </row>
    <row r="99" spans="3:3" ht="25.5">
      <c r="C99" s="187" ph="1"/>
    </row>
    <row r="100" spans="3:3" ht="25.5">
      <c r="C100" s="187" ph="1"/>
    </row>
    <row r="101" spans="3:3" ht="25.5">
      <c r="C101" s="187" ph="1"/>
    </row>
    <row r="102" spans="3:3" ht="25.5">
      <c r="C102" s="187" ph="1"/>
    </row>
    <row r="103" spans="3:3" ht="25.5">
      <c r="C103" s="187" ph="1"/>
    </row>
    <row r="104" spans="3:3" ht="25.5">
      <c r="C104" s="187" ph="1"/>
    </row>
    <row r="105" spans="3:3" ht="25.5">
      <c r="C105" s="187" ph="1"/>
    </row>
    <row r="106" spans="3:3" ht="25.5">
      <c r="C106" s="187" ph="1"/>
    </row>
    <row r="107" spans="3:3" ht="25.5">
      <c r="C107" s="187" ph="1"/>
    </row>
    <row r="108" spans="3:3" ht="25.5">
      <c r="C108" s="187" ph="1"/>
    </row>
    <row r="109" spans="3:3" ht="25.5">
      <c r="C109" s="187" ph="1"/>
    </row>
    <row r="110" spans="3:3" ht="25.5">
      <c r="C110" s="187" ph="1"/>
    </row>
    <row r="111" spans="3:3" ht="25.5">
      <c r="C111" s="187" ph="1"/>
    </row>
    <row r="112" spans="3:3" ht="25.5">
      <c r="C112" s="187" ph="1"/>
    </row>
    <row r="113" spans="3:3" ht="25.5">
      <c r="C113" s="187" ph="1"/>
    </row>
    <row r="114" spans="3:3" ht="25.5">
      <c r="C114" s="187" ph="1"/>
    </row>
    <row r="115" spans="3:3" ht="25.5">
      <c r="C115" s="187" ph="1"/>
    </row>
    <row r="116" spans="3:3" ht="25.5">
      <c r="C116" s="187" ph="1"/>
    </row>
    <row r="117" spans="3:3" ht="25.5">
      <c r="C117" s="187" ph="1"/>
    </row>
    <row r="126" spans="3:3" ht="25.5">
      <c r="C126" s="187" ph="1"/>
    </row>
    <row r="127" spans="3:3" ht="25.5">
      <c r="C127" s="187" ph="1"/>
    </row>
    <row r="128" spans="3:3" ht="25.5">
      <c r="C128" s="187" ph="1"/>
    </row>
    <row r="129" spans="3:3" ht="25.5">
      <c r="C129" s="187" ph="1"/>
    </row>
    <row r="130" spans="3:3" ht="25.5">
      <c r="C130" s="187" ph="1"/>
    </row>
    <row r="131" spans="3:3" ht="25.5">
      <c r="C131" s="187" ph="1"/>
    </row>
    <row r="132" spans="3:3" ht="25.5">
      <c r="C132" s="187" ph="1"/>
    </row>
    <row r="133" spans="3:3" ht="25.5">
      <c r="C133" s="187" ph="1"/>
    </row>
    <row r="146" spans="3:3" ht="25.5">
      <c r="C146" s="187" ph="1"/>
    </row>
    <row r="152" spans="3:3" ht="25.5">
      <c r="C152" s="187" ph="1"/>
    </row>
    <row r="153" spans="3:3" ht="25.5">
      <c r="C153" s="187" ph="1"/>
    </row>
    <row r="154" spans="3:3" ht="25.5">
      <c r="C154" s="187" ph="1"/>
    </row>
    <row r="155" spans="3:3" ht="25.5">
      <c r="C155" s="187" ph="1"/>
    </row>
    <row r="156" spans="3:3" ht="25.5">
      <c r="C156" s="187" ph="1"/>
    </row>
    <row r="157" spans="3:3" ht="25.5">
      <c r="C157" s="187" ph="1"/>
    </row>
    <row r="158" spans="3:3" ht="25.5">
      <c r="C158" s="187" ph="1"/>
    </row>
    <row r="159" spans="3:3" ht="25.5">
      <c r="C159" s="187" ph="1"/>
    </row>
    <row r="160" spans="3:3" ht="25.5">
      <c r="C160" s="187" ph="1"/>
    </row>
    <row r="161" spans="3:3" ht="25.5">
      <c r="C161" s="187" ph="1"/>
    </row>
    <row r="162" spans="3:3" ht="25.5">
      <c r="C162" s="187" ph="1"/>
    </row>
    <row r="163" spans="3:3" ht="25.5">
      <c r="C163" s="187" ph="1"/>
    </row>
    <row r="164" spans="3:3" ht="25.5">
      <c r="C164" s="187" ph="1"/>
    </row>
    <row r="165" spans="3:3" ht="25.5">
      <c r="C165" s="187" ph="1"/>
    </row>
    <row r="166" spans="3:3" ht="25.5">
      <c r="C166" s="187" ph="1"/>
    </row>
    <row r="170" spans="3:3" ht="25.5">
      <c r="C170" s="187" ph="1"/>
    </row>
    <row r="171" spans="3:3" ht="25.5">
      <c r="C171" s="187" ph="1"/>
    </row>
    <row r="172" spans="3:3" ht="25.5">
      <c r="C172" s="187" ph="1"/>
    </row>
    <row r="173" spans="3:3" ht="25.5">
      <c r="C173" s="187" ph="1"/>
    </row>
    <row r="174" spans="3:3" ht="25.5">
      <c r="C174" s="187" ph="1"/>
    </row>
    <row r="175" spans="3:3" ht="25.5">
      <c r="C175" s="187" ph="1"/>
    </row>
    <row r="176" spans="3:3" ht="25.5">
      <c r="C176" s="187" ph="1"/>
    </row>
    <row r="177" spans="3:3" ht="25.5">
      <c r="C177" s="187" ph="1"/>
    </row>
    <row r="178" spans="3:3" ht="25.5">
      <c r="C178" s="187" ph="1"/>
    </row>
    <row r="179" spans="3:3" ht="25.5">
      <c r="C179" s="187" ph="1"/>
    </row>
    <row r="180" spans="3:3" ht="25.5">
      <c r="C180" s="187" ph="1"/>
    </row>
    <row r="181" spans="3:3" ht="25.5">
      <c r="C181" s="187" ph="1"/>
    </row>
    <row r="182" spans="3:3" ht="25.5">
      <c r="C182" s="187" ph="1"/>
    </row>
    <row r="183" spans="3:3" ht="25.5">
      <c r="C183" s="187" ph="1"/>
    </row>
    <row r="184" spans="3:3" ht="25.5">
      <c r="C184" s="187" ph="1"/>
    </row>
    <row r="185" spans="3:3" ht="25.5">
      <c r="C185" s="187" ph="1"/>
    </row>
    <row r="186" spans="3:3" ht="25.5">
      <c r="C186" s="187" ph="1"/>
    </row>
    <row r="191" spans="3:3" ht="25.5">
      <c r="C191" s="187" ph="1"/>
    </row>
    <row r="192" spans="3:3" ht="25.5">
      <c r="C192" s="187" ph="1"/>
    </row>
    <row r="193" spans="3:3" ht="25.5">
      <c r="C193" s="187" ph="1"/>
    </row>
    <row r="194" spans="3:3" ht="25.5">
      <c r="C194" s="187" ph="1"/>
    </row>
    <row r="195" spans="3:3" ht="25.5">
      <c r="C195" s="187" ph="1"/>
    </row>
    <row r="196" spans="3:3" ht="25.5">
      <c r="C196" s="187" ph="1"/>
    </row>
    <row r="197" spans="3:3" ht="25.5">
      <c r="C197" s="187" ph="1"/>
    </row>
    <row r="198" spans="3:3" ht="25.5">
      <c r="C198" s="187" ph="1"/>
    </row>
    <row r="199" spans="3:3" ht="25.5">
      <c r="C199" s="187" ph="1"/>
    </row>
    <row r="200" spans="3:3" ht="25.5">
      <c r="C200" s="187" ph="1"/>
    </row>
    <row r="201" spans="3:3" ht="25.5">
      <c r="C201" s="187" ph="1"/>
    </row>
    <row r="202" spans="3:3" ht="25.5">
      <c r="C202" s="187" ph="1"/>
    </row>
    <row r="203" spans="3:3" ht="25.5">
      <c r="C203" s="187" ph="1"/>
    </row>
    <row r="204" spans="3:3" ht="25.5">
      <c r="C204" s="187" ph="1"/>
    </row>
    <row r="205" spans="3:3" ht="25.5">
      <c r="C205" s="187" ph="1"/>
    </row>
    <row r="206" spans="3:3" ht="25.5">
      <c r="C206" s="187" ph="1"/>
    </row>
    <row r="207" spans="3:3" ht="25.5">
      <c r="C207" s="187" ph="1"/>
    </row>
    <row r="208" spans="3:3" ht="25.5">
      <c r="C208" s="187" ph="1"/>
    </row>
    <row r="209" spans="3:3" ht="25.5">
      <c r="C209" s="187" ph="1"/>
    </row>
    <row r="210" spans="3:3" ht="25.5">
      <c r="C210" s="187" ph="1"/>
    </row>
    <row r="215" spans="3:3" ht="25.5">
      <c r="C215" s="187" ph="1"/>
    </row>
    <row r="216" spans="3:3" ht="25.5">
      <c r="C216" s="187" ph="1"/>
    </row>
    <row r="217" spans="3:3" ht="25.5">
      <c r="C217" s="187" ph="1"/>
    </row>
    <row r="218" spans="3:3" ht="25.5">
      <c r="C218" s="187" ph="1"/>
    </row>
    <row r="219" spans="3:3" ht="25.5">
      <c r="C219" s="187" ph="1"/>
    </row>
    <row r="220" spans="3:3" ht="25.5">
      <c r="C220" s="187" ph="1"/>
    </row>
    <row r="221" spans="3:3" ht="25.5">
      <c r="C221" s="187" ph="1"/>
    </row>
    <row r="222" spans="3:3" ht="25.5">
      <c r="C222" s="187" ph="1"/>
    </row>
    <row r="223" spans="3:3" ht="25.5">
      <c r="C223" s="187" ph="1"/>
    </row>
    <row r="224" spans="3:3" ht="25.5">
      <c r="C224" s="187" ph="1"/>
    </row>
    <row r="225" spans="3:3" ht="25.5">
      <c r="C225" s="187" ph="1"/>
    </row>
    <row r="226" spans="3:3" ht="25.5">
      <c r="C226" s="187" ph="1"/>
    </row>
    <row r="227" spans="3:3" ht="25.5">
      <c r="C227" s="187" ph="1"/>
    </row>
    <row r="228" spans="3:3" ht="25.5">
      <c r="C228" s="187" ph="1"/>
    </row>
    <row r="229" spans="3:3" ht="25.5">
      <c r="C229" s="187" ph="1"/>
    </row>
    <row r="230" spans="3:3" ht="25.5">
      <c r="C230" s="187" ph="1"/>
    </row>
    <row r="231" spans="3:3" ht="25.5">
      <c r="C231" s="187" ph="1"/>
    </row>
    <row r="232" spans="3:3" ht="25.5">
      <c r="C232" s="187" ph="1"/>
    </row>
    <row r="233" spans="3:3" ht="25.5">
      <c r="C233" s="187" ph="1"/>
    </row>
    <row r="234" spans="3:3" ht="25.5">
      <c r="C234" s="187" ph="1"/>
    </row>
    <row r="235" spans="3:3" ht="25.5">
      <c r="C235" s="187" ph="1"/>
    </row>
    <row r="236" spans="3:3" ht="25.5">
      <c r="C236" s="187" ph="1"/>
    </row>
    <row r="237" spans="3:3" ht="25.5">
      <c r="C237" s="187" ph="1"/>
    </row>
    <row r="238" spans="3:3" ht="25.5">
      <c r="C238" s="187" ph="1"/>
    </row>
    <row r="239" spans="3:3" ht="25.5">
      <c r="C239" s="187" ph="1"/>
    </row>
    <row r="240" spans="3:3" ht="25.5">
      <c r="C240" s="187" ph="1"/>
    </row>
    <row r="241" spans="3:3" ht="25.5">
      <c r="C241" s="187" ph="1"/>
    </row>
    <row r="242" spans="3:3" ht="25.5">
      <c r="C242" s="187" ph="1"/>
    </row>
    <row r="243" spans="3:3" ht="25.5">
      <c r="C243" s="187" ph="1"/>
    </row>
    <row r="244" spans="3:3" ht="25.5">
      <c r="C244" s="187" ph="1"/>
    </row>
    <row r="245" spans="3:3" ht="25.5">
      <c r="C245" s="187" ph="1"/>
    </row>
    <row r="246" spans="3:3" ht="25.5">
      <c r="C246" s="187" ph="1"/>
    </row>
    <row r="247" spans="3:3" ht="25.5">
      <c r="C247" s="187" ph="1"/>
    </row>
    <row r="248" spans="3:3" ht="25.5">
      <c r="C248" s="187" ph="1"/>
    </row>
    <row r="249" spans="3:3" ht="25.5">
      <c r="C249" s="187" ph="1"/>
    </row>
    <row r="250" spans="3:3" ht="25.5">
      <c r="C250" s="187" ph="1"/>
    </row>
    <row r="251" spans="3:3" ht="25.5">
      <c r="C251" s="187" ph="1"/>
    </row>
    <row r="252" spans="3:3" ht="25.5">
      <c r="C252" s="187" ph="1"/>
    </row>
    <row r="253" spans="3:3" ht="25.5">
      <c r="C253" s="187" ph="1"/>
    </row>
    <row r="254" spans="3:3" ht="25.5">
      <c r="C254" s="187" ph="1"/>
    </row>
    <row r="255" spans="3:3" ht="25.5">
      <c r="C255" s="187" ph="1"/>
    </row>
    <row r="256" spans="3:3" ht="25.5">
      <c r="C256" s="187" ph="1"/>
    </row>
    <row r="257" spans="3:3" ht="25.5">
      <c r="C257" s="187" ph="1"/>
    </row>
    <row r="258" spans="3:3" ht="25.5">
      <c r="C258" s="187" ph="1"/>
    </row>
    <row r="259" spans="3:3" ht="25.5">
      <c r="C259" s="187" ph="1"/>
    </row>
    <row r="260" spans="3:3" ht="25.5">
      <c r="C260" s="187" ph="1"/>
    </row>
    <row r="261" spans="3:3" ht="25.5">
      <c r="C261" s="187" ph="1"/>
    </row>
    <row r="262" spans="3:3" ht="25.5">
      <c r="C262" s="187" ph="1"/>
    </row>
    <row r="263" spans="3:3" ht="25.5">
      <c r="C263" s="187" ph="1"/>
    </row>
    <row r="264" spans="3:3" ht="25.5">
      <c r="C264" s="187" ph="1"/>
    </row>
    <row r="265" spans="3:3" ht="25.5">
      <c r="C265" s="187" ph="1"/>
    </row>
    <row r="266" spans="3:3" ht="25.5">
      <c r="C266" s="187" ph="1"/>
    </row>
    <row r="267" spans="3:3" ht="25.5">
      <c r="C267" s="187" ph="1"/>
    </row>
    <row r="268" spans="3:3" ht="25.5">
      <c r="C268" s="187" ph="1"/>
    </row>
    <row r="269" spans="3:3" ht="25.5">
      <c r="C269" s="187" ph="1"/>
    </row>
    <row r="270" spans="3:3" ht="25.5">
      <c r="C270" s="187" ph="1"/>
    </row>
    <row r="271" spans="3:3" ht="25.5">
      <c r="C271" s="187" ph="1"/>
    </row>
    <row r="272" spans="3:3" ht="25.5">
      <c r="C272" s="187" ph="1"/>
    </row>
    <row r="273" spans="3:3" ht="25.5">
      <c r="C273" s="187" ph="1"/>
    </row>
    <row r="274" spans="3:3" ht="25.5">
      <c r="C274" s="187" ph="1"/>
    </row>
    <row r="279" spans="3:3" ht="25.5">
      <c r="C279" s="187" ph="1"/>
    </row>
    <row r="280" spans="3:3" ht="25.5">
      <c r="C280" s="187" ph="1"/>
    </row>
    <row r="281" spans="3:3" ht="25.5">
      <c r="C281" s="187" ph="1"/>
    </row>
    <row r="282" spans="3:3" ht="25.5">
      <c r="C282" s="187" ph="1"/>
    </row>
    <row r="283" spans="3:3" ht="25.5">
      <c r="C283" s="187" ph="1"/>
    </row>
    <row r="284" spans="3:3" ht="25.5">
      <c r="C284" s="187" ph="1"/>
    </row>
    <row r="285" spans="3:3" ht="25.5">
      <c r="C285" s="187" ph="1"/>
    </row>
    <row r="286" spans="3:3" ht="25.5">
      <c r="C286" s="187" ph="1"/>
    </row>
    <row r="287" spans="3:3" ht="25.5">
      <c r="C287" s="187" ph="1"/>
    </row>
    <row r="288" spans="3:3" ht="25.5">
      <c r="C288" s="187" ph="1"/>
    </row>
    <row r="289" spans="3:3" ht="25.5">
      <c r="C289" s="187" ph="1"/>
    </row>
    <row r="290" spans="3:3" ht="25.5">
      <c r="C290" s="187" ph="1"/>
    </row>
    <row r="291" spans="3:3" ht="25.5">
      <c r="C291" s="187" ph="1"/>
    </row>
    <row r="292" spans="3:3" ht="25.5">
      <c r="C292" s="187" ph="1"/>
    </row>
    <row r="293" spans="3:3" ht="25.5">
      <c r="C293" s="187" ph="1"/>
    </row>
    <row r="294" spans="3:3" ht="25.5">
      <c r="C294" s="187" ph="1"/>
    </row>
    <row r="295" spans="3:3" ht="25.5">
      <c r="C295" s="187" ph="1"/>
    </row>
    <row r="296" spans="3:3" ht="25.5">
      <c r="C296" s="187" ph="1"/>
    </row>
    <row r="297" spans="3:3" ht="25.5">
      <c r="C297" s="187" ph="1"/>
    </row>
    <row r="298" spans="3:3" ht="25.5">
      <c r="C298" s="187" ph="1"/>
    </row>
    <row r="299" spans="3:3" ht="25.5">
      <c r="C299" s="187" ph="1"/>
    </row>
    <row r="300" spans="3:3" ht="25.5">
      <c r="C300" s="187" ph="1"/>
    </row>
    <row r="301" spans="3:3" ht="25.5">
      <c r="C301" s="187" ph="1"/>
    </row>
    <row r="302" spans="3:3" ht="25.5">
      <c r="C302" s="187" ph="1"/>
    </row>
    <row r="303" spans="3:3" ht="25.5">
      <c r="C303" s="187" ph="1"/>
    </row>
    <row r="304" spans="3:3" ht="25.5">
      <c r="C304" s="187" ph="1"/>
    </row>
    <row r="305" spans="3:3" ht="25.5">
      <c r="C305" s="187" ph="1"/>
    </row>
    <row r="306" spans="3:3" ht="25.5">
      <c r="C306" s="187" ph="1"/>
    </row>
    <row r="307" spans="3:3" ht="25.5">
      <c r="C307" s="187" ph="1"/>
    </row>
    <row r="308" spans="3:3" ht="25.5">
      <c r="C308" s="187" ph="1"/>
    </row>
    <row r="309" spans="3:3" ht="25.5">
      <c r="C309" s="187" ph="1"/>
    </row>
    <row r="310" spans="3:3" ht="25.5">
      <c r="C310" s="187" ph="1"/>
    </row>
    <row r="311" spans="3:3" ht="25.5">
      <c r="C311" s="187" ph="1"/>
    </row>
    <row r="312" spans="3:3" ht="25.5">
      <c r="C312" s="187" ph="1"/>
    </row>
    <row r="313" spans="3:3" ht="25.5">
      <c r="C313" s="187" ph="1"/>
    </row>
    <row r="314" spans="3:3" ht="25.5">
      <c r="C314" s="187" ph="1"/>
    </row>
    <row r="315" spans="3:3" ht="25.5">
      <c r="C315" s="187" ph="1"/>
    </row>
    <row r="316" spans="3:3" ht="25.5">
      <c r="C316" s="187" ph="1"/>
    </row>
    <row r="317" spans="3:3" ht="25.5">
      <c r="C317" s="187" ph="1"/>
    </row>
    <row r="318" spans="3:3" ht="25.5">
      <c r="C318" s="187" ph="1"/>
    </row>
    <row r="319" spans="3:3" ht="25.5">
      <c r="C319" s="187" ph="1"/>
    </row>
    <row r="320" spans="3:3" ht="25.5">
      <c r="C320" s="187" ph="1"/>
    </row>
    <row r="321" spans="3:3" ht="25.5">
      <c r="C321" s="187" ph="1"/>
    </row>
    <row r="322" spans="3:3" ht="25.5">
      <c r="C322" s="187" ph="1"/>
    </row>
    <row r="323" spans="3:3" ht="25.5">
      <c r="C323" s="187" ph="1"/>
    </row>
    <row r="324" spans="3:3" ht="25.5">
      <c r="C324" s="187" ph="1"/>
    </row>
    <row r="325" spans="3:3" ht="25.5">
      <c r="C325" s="187" ph="1"/>
    </row>
    <row r="326" spans="3:3" ht="25.5">
      <c r="C326" s="187" ph="1"/>
    </row>
    <row r="327" spans="3:3" ht="25.5">
      <c r="C327" s="187" ph="1"/>
    </row>
    <row r="328" spans="3:3" ht="25.5">
      <c r="C328" s="187" ph="1"/>
    </row>
    <row r="329" spans="3:3" ht="25.5">
      <c r="C329" s="187" ph="1"/>
    </row>
    <row r="330" spans="3:3" ht="25.5">
      <c r="C330" s="187" ph="1"/>
    </row>
    <row r="331" spans="3:3" ht="25.5">
      <c r="C331" s="187" ph="1"/>
    </row>
    <row r="332" spans="3:3" ht="25.5">
      <c r="C332" s="187" ph="1"/>
    </row>
    <row r="333" spans="3:3" ht="25.5">
      <c r="C333" s="187" ph="1"/>
    </row>
    <row r="334" spans="3:3" ht="25.5">
      <c r="C334" s="187" ph="1"/>
    </row>
    <row r="335" spans="3:3" ht="25.5">
      <c r="C335" s="187" ph="1"/>
    </row>
    <row r="336" spans="3:3" ht="25.5">
      <c r="C336" s="187" ph="1"/>
    </row>
    <row r="337" spans="3:3" ht="25.5">
      <c r="C337" s="187" ph="1"/>
    </row>
    <row r="338" spans="3:3" ht="25.5">
      <c r="C338" s="187" ph="1"/>
    </row>
    <row r="339" spans="3:3" ht="25.5">
      <c r="C339" s="187" ph="1"/>
    </row>
    <row r="340" spans="3:3" ht="25.5">
      <c r="C340" s="187" ph="1"/>
    </row>
    <row r="341" spans="3:3" ht="25.5">
      <c r="C341" s="187" ph="1"/>
    </row>
    <row r="342" spans="3:3" ht="25.5">
      <c r="C342" s="187" ph="1"/>
    </row>
    <row r="343" spans="3:3" ht="25.5">
      <c r="C343" s="187" ph="1"/>
    </row>
  </sheetData>
  <dataConsolidate link="1"/>
  <mergeCells count="6">
    <mergeCell ref="A3:A6"/>
    <mergeCell ref="E3:J4"/>
    <mergeCell ref="E5:F5"/>
    <mergeCell ref="G5:H5"/>
    <mergeCell ref="I5:J5"/>
    <mergeCell ref="B3:D5"/>
  </mergeCells>
  <phoneticPr fontId="13"/>
  <conditionalFormatting sqref="A7:A12">
    <cfRule type="containsText" dxfId="18" priority="1" operator="containsText" text="k">
      <formula>NOT(ISERROR(SEARCH("k",A7)))</formula>
    </cfRule>
    <cfRule type="containsText" dxfId="17" priority="2" operator="containsText" text="c">
      <formula>NOT(ISERROR(SEARCH("c",A7)))</formula>
    </cfRule>
    <cfRule type="containsText" dxfId="16" priority="3" operator="containsText" text="b">
      <formula>NOT(ISERROR(SEARCH("b",A7)))</formula>
    </cfRule>
    <cfRule type="containsText" dxfId="15" priority="4" operator="containsText" text="a">
      <formula>NOT(ISERROR(SEARCH("a",A7)))</formula>
    </cfRule>
  </conditionalFormatting>
  <printOptions horizontalCentered="1"/>
  <pageMargins left="0.47244094488188981" right="0.19685039370078741" top="0.19685039370078741" bottom="0.19685039370078741" header="0" footer="0"/>
  <pageSetup paperSize="9" scale="7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W42"/>
  <sheetViews>
    <sheetView showGridLines="0" view="pageBreakPreview" zoomScale="70" zoomScaleNormal="70" zoomScaleSheetLayoutView="70" workbookViewId="0">
      <selection activeCell="X15" sqref="X15"/>
    </sheetView>
  </sheetViews>
  <sheetFormatPr defaultColWidth="12.42578125" defaultRowHeight="13.5"/>
  <cols>
    <col min="1" max="1" width="6.42578125" style="1" customWidth="1"/>
    <col min="2" max="2" width="19.7109375" style="1" customWidth="1"/>
    <col min="3" max="3" width="26.28515625" style="1" customWidth="1"/>
    <col min="4" max="4" width="3.85546875" style="1" customWidth="1"/>
    <col min="5" max="5" width="26.28515625" style="1" customWidth="1"/>
    <col min="6" max="6" width="3.42578125" style="1" customWidth="1"/>
    <col min="7" max="7" width="6.7109375" style="1" customWidth="1"/>
    <col min="8" max="8" width="8.7109375" style="1" customWidth="1"/>
    <col min="9" max="9" width="12.28515625" style="1" customWidth="1"/>
    <col min="10" max="10" width="4.5703125" style="1" customWidth="1"/>
    <col min="11" max="11" width="26.28515625" style="1" customWidth="1"/>
    <col min="12" max="12" width="4.42578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3" ht="23.25" customHeight="1">
      <c r="B1" s="163" t="s">
        <v>8</v>
      </c>
      <c r="C1" s="4"/>
      <c r="D1" s="4"/>
      <c r="E1" s="4"/>
      <c r="F1" s="4"/>
      <c r="G1" s="4"/>
      <c r="H1" s="4"/>
      <c r="I1" s="4"/>
      <c r="J1" s="4"/>
      <c r="K1" s="4"/>
      <c r="L1" s="4"/>
    </row>
    <row r="2" spans="2:23" ht="57.75" customHeight="1">
      <c r="B2" s="315" t="s">
        <v>142</v>
      </c>
      <c r="C2" s="316"/>
      <c r="D2" s="316"/>
      <c r="E2" s="316"/>
      <c r="F2" s="316"/>
      <c r="G2" s="316"/>
      <c r="H2" s="316"/>
      <c r="I2" s="316"/>
      <c r="J2" s="316"/>
      <c r="K2" s="316"/>
      <c r="L2" s="316"/>
    </row>
    <row r="3" spans="2:23" ht="30" customHeight="1" thickBot="1">
      <c r="B3" s="216" t="s">
        <v>67</v>
      </c>
      <c r="C3" s="322"/>
      <c r="D3" s="322"/>
      <c r="E3" s="322"/>
      <c r="F3" s="322"/>
      <c r="G3" s="322"/>
      <c r="H3" s="217"/>
      <c r="I3" s="321" t="s">
        <v>71</v>
      </c>
      <c r="J3" s="321"/>
      <c r="K3" s="218"/>
      <c r="L3" s="217"/>
      <c r="T3" s="50">
        <f>2/3</f>
        <v>0.66666666666666663</v>
      </c>
      <c r="U3" s="50">
        <f>1/2</f>
        <v>0.5</v>
      </c>
      <c r="V3" s="50">
        <f>1/3</f>
        <v>0.33333333333333331</v>
      </c>
    </row>
    <row r="4" spans="2:23" ht="30" customHeight="1">
      <c r="B4" s="226"/>
      <c r="C4" s="227"/>
      <c r="D4" s="219"/>
      <c r="E4" s="219"/>
      <c r="F4" s="219"/>
      <c r="G4" s="219"/>
      <c r="H4" s="219"/>
      <c r="I4" s="220"/>
      <c r="J4" s="220"/>
      <c r="K4" s="221"/>
      <c r="L4" s="217"/>
      <c r="T4" s="50"/>
      <c r="U4" s="50"/>
      <c r="V4" s="50"/>
    </row>
    <row r="5" spans="2:23" ht="38.25" customHeight="1" thickBot="1">
      <c r="B5" s="216" t="s">
        <v>96</v>
      </c>
      <c r="C5" s="225"/>
      <c r="D5" s="219"/>
      <c r="E5" s="219"/>
      <c r="F5" s="322" t="s">
        <v>99</v>
      </c>
      <c r="G5" s="322"/>
      <c r="H5" s="322"/>
      <c r="I5" s="324"/>
      <c r="J5" s="324"/>
      <c r="K5" s="323" t="s">
        <v>120</v>
      </c>
      <c r="L5" s="217"/>
      <c r="T5" s="50" t="s">
        <v>97</v>
      </c>
      <c r="U5" s="50" t="s">
        <v>98</v>
      </c>
      <c r="V5" s="50"/>
    </row>
    <row r="6" spans="2:23" ht="23.25" customHeight="1">
      <c r="B6" s="219"/>
      <c r="C6" s="219"/>
      <c r="D6" s="219"/>
      <c r="E6" s="219"/>
      <c r="F6" s="219"/>
      <c r="G6" s="219"/>
      <c r="H6" s="219"/>
      <c r="I6" s="220"/>
      <c r="J6" s="220"/>
      <c r="K6" s="323"/>
      <c r="L6" s="217"/>
      <c r="T6" s="50" t="s">
        <v>101</v>
      </c>
      <c r="U6" s="50" t="s">
        <v>100</v>
      </c>
      <c r="V6" s="50" t="s">
        <v>102</v>
      </c>
      <c r="W6" s="1" t="s">
        <v>119</v>
      </c>
    </row>
    <row r="7" spans="2:23" ht="18" customHeight="1">
      <c r="B7" s="219"/>
      <c r="C7" s="219"/>
      <c r="D7" s="219"/>
      <c r="E7" s="219"/>
      <c r="F7" s="219"/>
      <c r="G7" s="219"/>
      <c r="H7" s="219"/>
      <c r="I7" s="220"/>
      <c r="J7" s="220"/>
      <c r="K7" s="222"/>
      <c r="L7" s="217"/>
      <c r="N7" s="294" t="str">
        <f>IF(K8="","",IF(INT(K8*100)&lt;&gt;K8*100,"小数点３位以下を記入しています。",""))</f>
        <v/>
      </c>
      <c r="O7" s="294"/>
      <c r="P7" s="294"/>
      <c r="Q7" s="294"/>
      <c r="T7" s="50" t="s">
        <v>103</v>
      </c>
      <c r="U7" s="50" t="s">
        <v>104</v>
      </c>
      <c r="V7" s="50"/>
    </row>
    <row r="8" spans="2:23" ht="31.5" customHeight="1" thickBot="1">
      <c r="B8" s="295" t="s">
        <v>105</v>
      </c>
      <c r="C8" s="295"/>
      <c r="D8" s="295"/>
      <c r="E8" s="216"/>
      <c r="F8" s="219"/>
      <c r="G8" s="301" t="s">
        <v>122</v>
      </c>
      <c r="H8" s="301"/>
      <c r="I8" s="301"/>
      <c r="J8" s="301"/>
      <c r="K8" s="223"/>
      <c r="L8" s="217"/>
      <c r="T8" s="50"/>
      <c r="U8" s="50"/>
      <c r="V8" s="50"/>
    </row>
    <row r="9" spans="2:23" ht="37.5" customHeight="1">
      <c r="B9" s="219"/>
      <c r="C9" s="219"/>
      <c r="D9" s="219"/>
      <c r="E9" s="219"/>
      <c r="F9" s="219"/>
      <c r="G9" s="224"/>
      <c r="H9" s="314" t="s">
        <v>139</v>
      </c>
      <c r="I9" s="314"/>
      <c r="J9" s="314"/>
      <c r="K9" s="314"/>
      <c r="L9" s="224"/>
      <c r="M9" s="215"/>
      <c r="T9" s="49"/>
      <c r="U9" s="49"/>
      <c r="V9" s="49"/>
    </row>
    <row r="10" spans="2:23" ht="25.5" customHeight="1" thickBot="1">
      <c r="B10" s="325" t="s">
        <v>126</v>
      </c>
      <c r="C10" s="325"/>
      <c r="D10" s="184"/>
      <c r="E10" s="184"/>
      <c r="F10" s="184"/>
      <c r="G10" s="184"/>
      <c r="H10" s="214"/>
      <c r="I10" s="214"/>
      <c r="J10" s="214"/>
      <c r="K10" s="214"/>
      <c r="L10" s="214"/>
      <c r="T10" s="49"/>
      <c r="U10" s="49"/>
      <c r="V10" s="49"/>
    </row>
    <row r="11" spans="2:23" ht="50.1" customHeight="1">
      <c r="B11" s="298" t="s">
        <v>7</v>
      </c>
      <c r="C11" s="317" t="s">
        <v>88</v>
      </c>
      <c r="D11" s="318"/>
      <c r="E11" s="317" t="s">
        <v>6</v>
      </c>
      <c r="F11" s="319"/>
      <c r="G11" s="317" t="s">
        <v>89</v>
      </c>
      <c r="H11" s="320"/>
      <c r="I11" s="320"/>
      <c r="J11" s="318"/>
      <c r="K11" s="317" t="s">
        <v>95</v>
      </c>
      <c r="L11" s="327"/>
    </row>
    <row r="12" spans="2:23" ht="50.1" customHeight="1" thickBot="1">
      <c r="B12" s="299"/>
      <c r="C12" s="170">
        <f>経費内訳表!W31</f>
        <v>0</v>
      </c>
      <c r="D12" s="171" t="s">
        <v>65</v>
      </c>
      <c r="E12" s="250"/>
      <c r="F12" s="171" t="s">
        <v>65</v>
      </c>
      <c r="G12" s="328">
        <f>C12-E12</f>
        <v>0</v>
      </c>
      <c r="H12" s="329"/>
      <c r="I12" s="330"/>
      <c r="J12" s="171" t="s">
        <v>65</v>
      </c>
      <c r="K12" s="234">
        <f>E33</f>
        <v>0</v>
      </c>
      <c r="L12" s="235" t="s">
        <v>65</v>
      </c>
    </row>
    <row r="13" spans="2:23" ht="50.1" customHeight="1">
      <c r="B13" s="299"/>
      <c r="C13" s="331" t="s">
        <v>92</v>
      </c>
      <c r="D13" s="332"/>
      <c r="E13" s="331" t="s">
        <v>85</v>
      </c>
      <c r="F13" s="333"/>
      <c r="G13" s="331" t="s">
        <v>86</v>
      </c>
      <c r="H13" s="334"/>
      <c r="I13" s="334"/>
      <c r="J13" s="333"/>
      <c r="K13" s="326" t="s">
        <v>87</v>
      </c>
      <c r="L13" s="327"/>
    </row>
    <row r="14" spans="2:23" ht="50.1" customHeight="1" thickBot="1">
      <c r="B14" s="299"/>
      <c r="C14" s="213">
        <f>ROUNDDOWN(K8,2)*250000</f>
        <v>0</v>
      </c>
      <c r="D14" s="46" t="s">
        <v>65</v>
      </c>
      <c r="E14" s="172">
        <f>MIN(K12,C14)</f>
        <v>0</v>
      </c>
      <c r="F14" s="48" t="s">
        <v>65</v>
      </c>
      <c r="G14" s="300">
        <f>MIN(G12,E14)</f>
        <v>0</v>
      </c>
      <c r="H14" s="277"/>
      <c r="I14" s="278"/>
      <c r="J14" s="48" t="s">
        <v>65</v>
      </c>
      <c r="K14" s="236">
        <f>ROUNDDOWN(G14*K3,-3)</f>
        <v>0</v>
      </c>
      <c r="L14" s="47" t="s">
        <v>65</v>
      </c>
    </row>
    <row r="15" spans="2:23" ht="50.1" customHeight="1" thickBot="1">
      <c r="B15" s="302" t="s">
        <v>121</v>
      </c>
      <c r="C15" s="303"/>
      <c r="D15" s="303"/>
      <c r="E15" s="303"/>
      <c r="F15" s="303"/>
      <c r="G15" s="303"/>
      <c r="H15" s="303"/>
      <c r="I15" s="303"/>
      <c r="J15" s="304"/>
      <c r="K15" s="169" t="str">
        <f>IF(C5="地方公共団体",K12-K14,"")</f>
        <v/>
      </c>
      <c r="L15" s="7" t="s">
        <v>9</v>
      </c>
    </row>
    <row r="16" spans="2:23" ht="21.75" customHeight="1" thickBot="1">
      <c r="B16" s="6"/>
      <c r="C16" s="2"/>
      <c r="D16" s="2"/>
      <c r="E16" s="2"/>
      <c r="F16" s="2"/>
      <c r="G16" s="3"/>
      <c r="H16" s="2"/>
      <c r="I16" s="2"/>
      <c r="J16" s="2"/>
      <c r="K16" s="3"/>
      <c r="L16" s="2"/>
    </row>
    <row r="17" spans="2:12" ht="27" customHeight="1" thickBot="1">
      <c r="B17" s="311" t="s">
        <v>94</v>
      </c>
      <c r="C17" s="312"/>
      <c r="D17" s="312"/>
      <c r="E17" s="312"/>
      <c r="F17" s="312"/>
      <c r="G17" s="312"/>
      <c r="H17" s="312"/>
      <c r="I17" s="312"/>
      <c r="J17" s="312"/>
      <c r="K17" s="312"/>
      <c r="L17" s="313"/>
    </row>
    <row r="18" spans="2:12" ht="18" customHeight="1">
      <c r="B18" s="5" t="s">
        <v>10</v>
      </c>
      <c r="C18" s="307" t="s">
        <v>5</v>
      </c>
      <c r="D18" s="308"/>
      <c r="E18" s="309" t="s">
        <v>4</v>
      </c>
      <c r="F18" s="310"/>
      <c r="G18" s="305" t="s">
        <v>3</v>
      </c>
      <c r="H18" s="305"/>
      <c r="I18" s="305"/>
      <c r="J18" s="305"/>
      <c r="K18" s="305"/>
      <c r="L18" s="306"/>
    </row>
    <row r="19" spans="2:12" ht="18" customHeight="1">
      <c r="B19" s="165" t="s">
        <v>38</v>
      </c>
      <c r="C19" s="296" t="s">
        <v>39</v>
      </c>
      <c r="D19" s="297"/>
      <c r="E19" s="350">
        <f>経費内訳表!$I29</f>
        <v>0</v>
      </c>
      <c r="F19" s="351"/>
      <c r="G19" s="355" t="s">
        <v>106</v>
      </c>
      <c r="H19" s="356"/>
      <c r="I19" s="356"/>
      <c r="J19" s="356"/>
      <c r="K19" s="356"/>
      <c r="L19" s="357"/>
    </row>
    <row r="20" spans="2:12" ht="18" customHeight="1">
      <c r="B20" s="166" t="s">
        <v>40</v>
      </c>
      <c r="C20" s="290" t="s">
        <v>41</v>
      </c>
      <c r="D20" s="291"/>
      <c r="E20" s="352">
        <f>経費内訳表!$J29</f>
        <v>0</v>
      </c>
      <c r="F20" s="293"/>
      <c r="G20" s="358"/>
      <c r="H20" s="359"/>
      <c r="I20" s="359"/>
      <c r="J20" s="359"/>
      <c r="K20" s="359"/>
      <c r="L20" s="360"/>
    </row>
    <row r="21" spans="2:12" ht="18" customHeight="1">
      <c r="B21" s="166" t="s">
        <v>40</v>
      </c>
      <c r="C21" s="290" t="s">
        <v>42</v>
      </c>
      <c r="D21" s="291"/>
      <c r="E21" s="353">
        <f>経費内訳表!$K29</f>
        <v>0</v>
      </c>
      <c r="F21" s="354"/>
      <c r="G21" s="358"/>
      <c r="H21" s="359"/>
      <c r="I21" s="359"/>
      <c r="J21" s="359"/>
      <c r="K21" s="359"/>
      <c r="L21" s="360"/>
    </row>
    <row r="22" spans="2:12" ht="18" customHeight="1">
      <c r="B22" s="166" t="s">
        <v>40</v>
      </c>
      <c r="C22" s="290" t="s">
        <v>43</v>
      </c>
      <c r="D22" s="291"/>
      <c r="E22" s="292">
        <f>経費内訳表!$L29</f>
        <v>0</v>
      </c>
      <c r="F22" s="293"/>
      <c r="G22" s="358"/>
      <c r="H22" s="359"/>
      <c r="I22" s="359"/>
      <c r="J22" s="359"/>
      <c r="K22" s="359"/>
      <c r="L22" s="360"/>
    </row>
    <row r="23" spans="2:12" ht="18" customHeight="1">
      <c r="B23" s="166" t="s">
        <v>40</v>
      </c>
      <c r="C23" s="290" t="s">
        <v>44</v>
      </c>
      <c r="D23" s="291"/>
      <c r="E23" s="292">
        <f>経費内訳表!$M29</f>
        <v>0</v>
      </c>
      <c r="F23" s="293"/>
      <c r="G23" s="358"/>
      <c r="H23" s="359"/>
      <c r="I23" s="359"/>
      <c r="J23" s="359"/>
      <c r="K23" s="359"/>
      <c r="L23" s="360"/>
    </row>
    <row r="24" spans="2:12" ht="18" customHeight="1">
      <c r="B24" s="166" t="s">
        <v>40</v>
      </c>
      <c r="C24" s="290" t="s">
        <v>45</v>
      </c>
      <c r="D24" s="291"/>
      <c r="E24" s="292">
        <f>経費内訳表!$N29</f>
        <v>0</v>
      </c>
      <c r="F24" s="293"/>
      <c r="G24" s="358"/>
      <c r="H24" s="359"/>
      <c r="I24" s="359"/>
      <c r="J24" s="359"/>
      <c r="K24" s="359"/>
      <c r="L24" s="360"/>
    </row>
    <row r="25" spans="2:12" ht="18" customHeight="1">
      <c r="B25" s="167" t="s">
        <v>46</v>
      </c>
      <c r="C25" s="290" t="s">
        <v>47</v>
      </c>
      <c r="D25" s="291"/>
      <c r="E25" s="292">
        <f>経費内訳表!$O29</f>
        <v>0</v>
      </c>
      <c r="F25" s="293"/>
      <c r="G25" s="358"/>
      <c r="H25" s="359"/>
      <c r="I25" s="359"/>
      <c r="J25" s="359"/>
      <c r="K25" s="359"/>
      <c r="L25" s="360"/>
    </row>
    <row r="26" spans="2:12" ht="18" customHeight="1">
      <c r="B26" s="166" t="s">
        <v>48</v>
      </c>
      <c r="C26" s="290" t="s">
        <v>47</v>
      </c>
      <c r="D26" s="291"/>
      <c r="E26" s="292">
        <f>経費内訳表!$P29</f>
        <v>0</v>
      </c>
      <c r="F26" s="293"/>
      <c r="G26" s="358"/>
      <c r="H26" s="359"/>
      <c r="I26" s="359"/>
      <c r="J26" s="359"/>
      <c r="K26" s="359"/>
      <c r="L26" s="360"/>
    </row>
    <row r="27" spans="2:12" ht="18" customHeight="1">
      <c r="B27" s="166" t="s">
        <v>49</v>
      </c>
      <c r="C27" s="290" t="s">
        <v>47</v>
      </c>
      <c r="D27" s="291"/>
      <c r="E27" s="292">
        <f>経費内訳表!$Q29</f>
        <v>0</v>
      </c>
      <c r="F27" s="293"/>
      <c r="G27" s="358"/>
      <c r="H27" s="359"/>
      <c r="I27" s="359"/>
      <c r="J27" s="359"/>
      <c r="K27" s="359"/>
      <c r="L27" s="360"/>
    </row>
    <row r="28" spans="2:12" ht="18" customHeight="1">
      <c r="B28" s="166" t="s">
        <v>50</v>
      </c>
      <c r="C28" s="290" t="s">
        <v>47</v>
      </c>
      <c r="D28" s="291"/>
      <c r="E28" s="292">
        <f>経費内訳表!$R29</f>
        <v>0</v>
      </c>
      <c r="F28" s="293"/>
      <c r="G28" s="358"/>
      <c r="H28" s="359"/>
      <c r="I28" s="359"/>
      <c r="J28" s="359"/>
      <c r="K28" s="359"/>
      <c r="L28" s="360"/>
    </row>
    <row r="29" spans="2:12" ht="18" customHeight="1">
      <c r="B29" s="166" t="s">
        <v>51</v>
      </c>
      <c r="C29" s="290" t="s">
        <v>47</v>
      </c>
      <c r="D29" s="291"/>
      <c r="E29" s="292">
        <f>経費内訳表!$S29</f>
        <v>0</v>
      </c>
      <c r="F29" s="293"/>
      <c r="G29" s="358"/>
      <c r="H29" s="359"/>
      <c r="I29" s="359"/>
      <c r="J29" s="359"/>
      <c r="K29" s="359"/>
      <c r="L29" s="360"/>
    </row>
    <row r="30" spans="2:12" ht="18" customHeight="1">
      <c r="B30" s="168" t="s">
        <v>52</v>
      </c>
      <c r="C30" s="290" t="s">
        <v>47</v>
      </c>
      <c r="D30" s="291"/>
      <c r="E30" s="292">
        <f>経費内訳表!$T29</f>
        <v>0</v>
      </c>
      <c r="F30" s="293"/>
      <c r="G30" s="358"/>
      <c r="H30" s="359"/>
      <c r="I30" s="359"/>
      <c r="J30" s="359"/>
      <c r="K30" s="359"/>
      <c r="L30" s="360"/>
    </row>
    <row r="31" spans="2:12" ht="18" customHeight="1">
      <c r="B31" s="338" t="s">
        <v>2</v>
      </c>
      <c r="C31" s="339"/>
      <c r="D31" s="340"/>
      <c r="E31" s="341">
        <f>SUM(E19:E30)</f>
        <v>0</v>
      </c>
      <c r="F31" s="342"/>
      <c r="G31" s="358"/>
      <c r="H31" s="359"/>
      <c r="I31" s="359"/>
      <c r="J31" s="359"/>
      <c r="K31" s="359"/>
      <c r="L31" s="360"/>
    </row>
    <row r="32" spans="2:12" ht="19.5" customHeight="1" thickBot="1">
      <c r="B32" s="338" t="s">
        <v>1</v>
      </c>
      <c r="C32" s="339"/>
      <c r="D32" s="340"/>
      <c r="E32" s="343">
        <f>IF(E8="消費税抜き",0,ROUNDDOWN(E31*0.1,0))</f>
        <v>0</v>
      </c>
      <c r="F32" s="344"/>
      <c r="G32" s="361"/>
      <c r="H32" s="362"/>
      <c r="I32" s="362"/>
      <c r="J32" s="362"/>
      <c r="K32" s="362"/>
      <c r="L32" s="363"/>
    </row>
    <row r="33" spans="2:16" ht="16.5" thickTop="1" thickBot="1">
      <c r="B33" s="335" t="s">
        <v>0</v>
      </c>
      <c r="C33" s="336"/>
      <c r="D33" s="337"/>
      <c r="E33" s="348">
        <f>E31+E32</f>
        <v>0</v>
      </c>
      <c r="F33" s="349"/>
      <c r="G33" s="345"/>
      <c r="H33" s="346"/>
      <c r="I33" s="346"/>
      <c r="J33" s="346"/>
      <c r="K33" s="346"/>
      <c r="L33" s="347"/>
    </row>
    <row r="34" spans="2:16" ht="15">
      <c r="B34" s="228"/>
      <c r="C34" s="228"/>
      <c r="D34" s="228"/>
      <c r="E34" s="229"/>
      <c r="F34" s="229"/>
      <c r="G34" s="230"/>
      <c r="H34" s="230"/>
      <c r="I34" s="230"/>
      <c r="J34" s="230"/>
      <c r="K34" s="230"/>
      <c r="L34" s="230"/>
    </row>
    <row r="35" spans="2:16" ht="27.75" customHeight="1" thickBot="1">
      <c r="B35" s="270" t="s">
        <v>125</v>
      </c>
      <c r="C35" s="270"/>
      <c r="D35" s="270"/>
      <c r="E35" s="229"/>
      <c r="F35" s="229"/>
      <c r="G35" s="230"/>
      <c r="H35" s="230"/>
      <c r="I35" s="230"/>
      <c r="J35" s="230"/>
      <c r="K35" s="230"/>
      <c r="L35" s="230"/>
      <c r="P35" s="246"/>
    </row>
    <row r="36" spans="2:16" ht="71.25" customHeight="1">
      <c r="B36" s="271" t="s">
        <v>7</v>
      </c>
      <c r="C36" s="238" t="s">
        <v>131</v>
      </c>
      <c r="D36" s="239"/>
      <c r="E36" s="240" t="s">
        <v>127</v>
      </c>
      <c r="F36" s="239"/>
      <c r="G36" s="273" t="s">
        <v>140</v>
      </c>
      <c r="H36" s="274"/>
      <c r="I36" s="274"/>
      <c r="J36" s="275"/>
      <c r="K36" s="281" t="s">
        <v>136</v>
      </c>
      <c r="L36" s="282"/>
    </row>
    <row r="37" spans="2:16" ht="49.5" customHeight="1" thickBot="1">
      <c r="B37" s="272"/>
      <c r="C37" s="250"/>
      <c r="D37" s="241" t="s">
        <v>132</v>
      </c>
      <c r="E37" s="251"/>
      <c r="F37" s="249" t="s">
        <v>129</v>
      </c>
      <c r="G37" s="283"/>
      <c r="H37" s="284"/>
      <c r="I37" s="284"/>
      <c r="J37" s="242" t="s">
        <v>132</v>
      </c>
      <c r="K37" s="243">
        <f>K12+C37</f>
        <v>0</v>
      </c>
      <c r="L37" s="244" t="s">
        <v>132</v>
      </c>
    </row>
    <row r="38" spans="2:16" ht="49.5" customHeight="1">
      <c r="B38" s="272"/>
      <c r="C38" s="238" t="s">
        <v>135</v>
      </c>
      <c r="D38" s="245"/>
      <c r="E38" s="274" t="s">
        <v>138</v>
      </c>
      <c r="F38" s="274"/>
      <c r="G38" s="285" t="s">
        <v>133</v>
      </c>
      <c r="H38" s="286"/>
      <c r="I38" s="286"/>
      <c r="J38" s="287"/>
      <c r="K38" s="288" t="s">
        <v>137</v>
      </c>
      <c r="L38" s="289"/>
    </row>
    <row r="39" spans="2:16" ht="49.5" customHeight="1" thickBot="1">
      <c r="B39" s="272"/>
      <c r="C39" s="279"/>
      <c r="D39" s="280"/>
      <c r="E39" s="251"/>
      <c r="F39" s="48" t="s">
        <v>65</v>
      </c>
      <c r="G39" s="276">
        <f>MIN(G37,E39)</f>
        <v>0</v>
      </c>
      <c r="H39" s="277">
        <f t="shared" ref="H39:I39" si="0">MIN(N37,F39)</f>
        <v>0</v>
      </c>
      <c r="I39" s="278">
        <f t="shared" si="0"/>
        <v>0</v>
      </c>
      <c r="J39" s="237" t="s">
        <v>65</v>
      </c>
      <c r="K39" s="247">
        <f>K14+G39</f>
        <v>0</v>
      </c>
      <c r="L39" s="248" t="s">
        <v>65</v>
      </c>
    </row>
    <row r="40" spans="2:16" ht="55.5" customHeight="1" thickBot="1">
      <c r="B40" s="267" t="s">
        <v>128</v>
      </c>
      <c r="C40" s="268"/>
      <c r="D40" s="268"/>
      <c r="E40" s="268"/>
      <c r="F40" s="268"/>
      <c r="G40" s="268"/>
      <c r="H40" s="268"/>
      <c r="I40" s="268"/>
      <c r="J40" s="269"/>
      <c r="K40" s="169" t="str">
        <f>IF(C5="地方公共団体",K37-K39,"")</f>
        <v/>
      </c>
      <c r="L40" s="7" t="s">
        <v>9</v>
      </c>
    </row>
    <row r="41" spans="2:16" ht="23.25" customHeight="1">
      <c r="B41" s="231"/>
      <c r="C41" s="231"/>
      <c r="D41" s="231"/>
      <c r="E41" s="231"/>
      <c r="F41" s="231"/>
      <c r="G41" s="231"/>
      <c r="H41" s="231"/>
      <c r="I41" s="231"/>
      <c r="J41" s="231"/>
      <c r="K41" s="232"/>
      <c r="L41" s="233"/>
    </row>
    <row r="42" spans="2:16" ht="21" customHeight="1">
      <c r="B42" s="266" t="s">
        <v>124</v>
      </c>
      <c r="C42" s="266"/>
      <c r="D42" s="266"/>
      <c r="E42" s="266"/>
    </row>
  </sheetData>
  <mergeCells count="71">
    <mergeCell ref="G33:L33"/>
    <mergeCell ref="E33:F33"/>
    <mergeCell ref="E28:F28"/>
    <mergeCell ref="E19:F19"/>
    <mergeCell ref="E20:F20"/>
    <mergeCell ref="E26:F26"/>
    <mergeCell ref="E21:F21"/>
    <mergeCell ref="E22:F22"/>
    <mergeCell ref="E23:F23"/>
    <mergeCell ref="E24:F24"/>
    <mergeCell ref="E25:F25"/>
    <mergeCell ref="G19:L32"/>
    <mergeCell ref="B33:D33"/>
    <mergeCell ref="C29:D29"/>
    <mergeCell ref="C30:D30"/>
    <mergeCell ref="E29:F29"/>
    <mergeCell ref="E30:F30"/>
    <mergeCell ref="B32:D32"/>
    <mergeCell ref="E31:F31"/>
    <mergeCell ref="E32:F32"/>
    <mergeCell ref="B31:D31"/>
    <mergeCell ref="K13:L13"/>
    <mergeCell ref="K11:L11"/>
    <mergeCell ref="G12:I12"/>
    <mergeCell ref="C13:D13"/>
    <mergeCell ref="E13:F13"/>
    <mergeCell ref="G13:J13"/>
    <mergeCell ref="H9:K9"/>
    <mergeCell ref="B2:L2"/>
    <mergeCell ref="C11:D11"/>
    <mergeCell ref="E11:F11"/>
    <mergeCell ref="G11:J11"/>
    <mergeCell ref="I3:J3"/>
    <mergeCell ref="C3:G3"/>
    <mergeCell ref="F5:H5"/>
    <mergeCell ref="K5:K6"/>
    <mergeCell ref="I5:J5"/>
    <mergeCell ref="B10:C10"/>
    <mergeCell ref="B15:J15"/>
    <mergeCell ref="G18:L18"/>
    <mergeCell ref="C18:D18"/>
    <mergeCell ref="E18:F18"/>
    <mergeCell ref="B17:L17"/>
    <mergeCell ref="C28:D28"/>
    <mergeCell ref="E27:F27"/>
    <mergeCell ref="C27:D27"/>
    <mergeCell ref="N7:Q7"/>
    <mergeCell ref="C24:D24"/>
    <mergeCell ref="C25:D25"/>
    <mergeCell ref="C26:D26"/>
    <mergeCell ref="B8:D8"/>
    <mergeCell ref="C23:D23"/>
    <mergeCell ref="C21:D21"/>
    <mergeCell ref="C22:D22"/>
    <mergeCell ref="C19:D19"/>
    <mergeCell ref="C20:D20"/>
    <mergeCell ref="B11:B14"/>
    <mergeCell ref="G14:I14"/>
    <mergeCell ref="G8:J8"/>
    <mergeCell ref="K36:L36"/>
    <mergeCell ref="G37:I37"/>
    <mergeCell ref="E38:F38"/>
    <mergeCell ref="G38:J38"/>
    <mergeCell ref="K38:L38"/>
    <mergeCell ref="B42:E42"/>
    <mergeCell ref="B40:J40"/>
    <mergeCell ref="B35:D35"/>
    <mergeCell ref="B36:B39"/>
    <mergeCell ref="G36:J36"/>
    <mergeCell ref="G39:I39"/>
    <mergeCell ref="C39:D39"/>
  </mergeCells>
  <phoneticPr fontId="3"/>
  <conditionalFormatting sqref="K3">
    <cfRule type="cellIs" dxfId="14" priority="19" operator="equal">
      <formula>""</formula>
    </cfRule>
  </conditionalFormatting>
  <conditionalFormatting sqref="C3:G3">
    <cfRule type="cellIs" dxfId="13" priority="18" operator="equal">
      <formula>""</formula>
    </cfRule>
  </conditionalFormatting>
  <conditionalFormatting sqref="I5">
    <cfRule type="cellIs" dxfId="12" priority="14" operator="equal">
      <formula>""</formula>
    </cfRule>
  </conditionalFormatting>
  <conditionalFormatting sqref="C5">
    <cfRule type="cellIs" dxfId="11" priority="15" operator="equal">
      <formula>""</formula>
    </cfRule>
  </conditionalFormatting>
  <conditionalFormatting sqref="T7:U7">
    <cfRule type="cellIs" dxfId="10" priority="12" operator="equal">
      <formula>""</formula>
    </cfRule>
  </conditionalFormatting>
  <conditionalFormatting sqref="E8">
    <cfRule type="containsBlanks" dxfId="9" priority="10">
      <formula>LEN(TRIM(E8))=0</formula>
    </cfRule>
  </conditionalFormatting>
  <conditionalFormatting sqref="K8">
    <cfRule type="cellIs" dxfId="8" priority="7" operator="equal">
      <formula>""</formula>
    </cfRule>
  </conditionalFormatting>
  <conditionalFormatting sqref="C37">
    <cfRule type="cellIs" dxfId="7" priority="6" operator="equal">
      <formula>""</formula>
    </cfRule>
  </conditionalFormatting>
  <conditionalFormatting sqref="E37">
    <cfRule type="cellIs" dxfId="6" priority="5" operator="equal">
      <formula>""</formula>
    </cfRule>
  </conditionalFormatting>
  <conditionalFormatting sqref="E39">
    <cfRule type="cellIs" dxfId="5" priority="4" operator="equal">
      <formula>""</formula>
    </cfRule>
  </conditionalFormatting>
  <conditionalFormatting sqref="G37:I37">
    <cfRule type="cellIs" dxfId="4" priority="3" operator="equal">
      <formula>""</formula>
    </cfRule>
  </conditionalFormatting>
  <conditionalFormatting sqref="C39:D39">
    <cfRule type="cellIs" dxfId="3" priority="2" operator="equal">
      <formula>""</formula>
    </cfRule>
  </conditionalFormatting>
  <conditionalFormatting sqref="E12">
    <cfRule type="cellIs" dxfId="2" priority="1" operator="equal">
      <formula>""</formula>
    </cfRule>
  </conditionalFormatting>
  <dataValidations count="4">
    <dataValidation type="list" allowBlank="1" showInputMessage="1" showErrorMessage="1" sqref="K3" xr:uid="{00000000-0002-0000-0100-000000000000}">
      <formula1>$T$3:$V$3</formula1>
    </dataValidation>
    <dataValidation type="list" allowBlank="1" showInputMessage="1" showErrorMessage="1" sqref="C5" xr:uid="{00000000-0002-0000-0100-000001000000}">
      <formula1>$T$5:$U$5</formula1>
    </dataValidation>
    <dataValidation type="list" allowBlank="1" showInputMessage="1" showErrorMessage="1" sqref="E8" xr:uid="{00000000-0002-0000-0100-000002000000}">
      <formula1>$T$7:$U$7</formula1>
    </dataValidation>
    <dataValidation type="list" allowBlank="1" showInputMessage="1" showErrorMessage="1" sqref="I5:J5" xr:uid="{00000000-0002-0000-0100-000003000000}">
      <formula1>$T$6:$W$6</formula1>
    </dataValidation>
  </dataValidations>
  <pageMargins left="0.70866141732283472" right="0.51181102362204722" top="0.55118110236220474" bottom="0.55118110236220474" header="0.31496062992125984" footer="0.31496062992125984"/>
  <pageSetup paperSize="9" scale="5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34"/>
  <sheetViews>
    <sheetView showGridLines="0" tabSelected="1" view="pageBreakPreview" topLeftCell="A4" zoomScale="85" zoomScaleNormal="85" zoomScaleSheetLayoutView="85" workbookViewId="0">
      <selection activeCell="G34" sqref="G34"/>
    </sheetView>
  </sheetViews>
  <sheetFormatPr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23" customWidth="1"/>
    <col min="8" max="8" width="10.42578125" style="8" customWidth="1"/>
    <col min="9" max="20" width="9.7109375" style="21" customWidth="1"/>
    <col min="21" max="22" width="10.7109375" style="21" customWidth="1"/>
    <col min="23" max="23" width="10.7109375" style="22" customWidth="1"/>
    <col min="24" max="24" width="11.28515625" style="51" customWidth="1"/>
    <col min="25" max="16384" width="9.140625" style="8"/>
  </cols>
  <sheetData>
    <row r="1" spans="1:24" s="9" customFormat="1">
      <c r="A1" s="8"/>
      <c r="G1" s="10"/>
      <c r="I1" s="11"/>
      <c r="J1" s="11"/>
      <c r="K1" s="11"/>
      <c r="L1" s="11"/>
      <c r="M1" s="11"/>
      <c r="N1" s="11"/>
      <c r="O1" s="11"/>
      <c r="P1" s="11"/>
      <c r="Q1" s="11"/>
      <c r="R1" s="11"/>
      <c r="S1" s="11"/>
      <c r="T1" s="11"/>
      <c r="U1" s="11"/>
      <c r="V1" s="11"/>
      <c r="W1" s="10"/>
      <c r="X1" s="51"/>
    </row>
    <row r="2" spans="1:24" s="9" customFormat="1" ht="30">
      <c r="A2" s="8"/>
      <c r="B2" s="26" t="s">
        <v>134</v>
      </c>
      <c r="G2" s="10"/>
      <c r="I2" s="11"/>
      <c r="J2" s="11"/>
      <c r="K2" s="24"/>
      <c r="L2" s="25"/>
      <c r="M2" s="25"/>
      <c r="N2" s="25"/>
      <c r="O2" s="30" t="s">
        <v>11</v>
      </c>
      <c r="P2" s="378" t="str">
        <f>IF(別紙2!C3="","",別紙2!C3)</f>
        <v/>
      </c>
      <c r="Q2" s="378"/>
      <c r="R2" s="378"/>
      <c r="S2" s="378"/>
      <c r="T2" s="378"/>
      <c r="U2" s="378"/>
      <c r="V2" s="378"/>
      <c r="W2" s="378"/>
      <c r="X2" s="51"/>
    </row>
    <row r="3" spans="1:24" s="9" customFormat="1" ht="25.5" customHeight="1">
      <c r="A3" s="8"/>
      <c r="G3" s="10"/>
      <c r="I3" s="11"/>
      <c r="J3" s="11"/>
      <c r="K3" s="12"/>
      <c r="L3" s="12"/>
      <c r="M3" s="12"/>
      <c r="N3" s="12"/>
      <c r="O3" s="12"/>
      <c r="P3" s="12"/>
      <c r="Q3" s="11"/>
      <c r="R3" s="11"/>
      <c r="S3" s="11"/>
      <c r="T3" s="11"/>
      <c r="U3" s="11"/>
      <c r="V3" s="11"/>
      <c r="W3" s="10"/>
      <c r="X3" s="51"/>
    </row>
    <row r="4" spans="1:24" s="212" customFormat="1" ht="24.75" customHeight="1">
      <c r="B4" s="379" t="s">
        <v>34</v>
      </c>
      <c r="C4" s="380"/>
      <c r="D4" s="380"/>
      <c r="E4" s="380"/>
      <c r="F4" s="380"/>
      <c r="G4" s="380"/>
      <c r="H4" s="381"/>
      <c r="I4" s="375" t="s">
        <v>12</v>
      </c>
      <c r="J4" s="376"/>
      <c r="K4" s="376"/>
      <c r="L4" s="376"/>
      <c r="M4" s="376"/>
      <c r="N4" s="376"/>
      <c r="O4" s="376"/>
      <c r="P4" s="376"/>
      <c r="Q4" s="376"/>
      <c r="R4" s="376"/>
      <c r="S4" s="376"/>
      <c r="T4" s="376"/>
      <c r="U4" s="377"/>
      <c r="V4" s="382" t="s">
        <v>76</v>
      </c>
      <c r="W4" s="385" t="s">
        <v>83</v>
      </c>
      <c r="X4" s="367" t="s">
        <v>84</v>
      </c>
    </row>
    <row r="5" spans="1:24" s="212" customFormat="1" ht="26.25" customHeight="1">
      <c r="B5" s="388" t="s">
        <v>35</v>
      </c>
      <c r="C5" s="388" t="s">
        <v>13</v>
      </c>
      <c r="D5" s="379" t="s">
        <v>14</v>
      </c>
      <c r="E5" s="380"/>
      <c r="F5" s="380"/>
      <c r="G5" s="380"/>
      <c r="H5" s="381"/>
      <c r="I5" s="375" t="s">
        <v>15</v>
      </c>
      <c r="J5" s="376"/>
      <c r="K5" s="376"/>
      <c r="L5" s="376"/>
      <c r="M5" s="376"/>
      <c r="N5" s="376"/>
      <c r="O5" s="376"/>
      <c r="P5" s="376"/>
      <c r="Q5" s="377"/>
      <c r="R5" s="28" t="s">
        <v>16</v>
      </c>
      <c r="S5" s="28" t="s">
        <v>17</v>
      </c>
      <c r="T5" s="28" t="s">
        <v>18</v>
      </c>
      <c r="U5" s="369" t="s">
        <v>75</v>
      </c>
      <c r="V5" s="383"/>
      <c r="W5" s="386"/>
      <c r="X5" s="368"/>
    </row>
    <row r="6" spans="1:24" s="27" customFormat="1" ht="55.5" customHeight="1">
      <c r="B6" s="389"/>
      <c r="C6" s="389"/>
      <c r="D6" s="388" t="s">
        <v>36</v>
      </c>
      <c r="E6" s="373" t="s">
        <v>72</v>
      </c>
      <c r="F6" s="373" t="s">
        <v>73</v>
      </c>
      <c r="G6" s="371" t="s">
        <v>74</v>
      </c>
      <c r="H6" s="373" t="s">
        <v>93</v>
      </c>
      <c r="I6" s="375" t="s">
        <v>19</v>
      </c>
      <c r="J6" s="376"/>
      <c r="K6" s="376"/>
      <c r="L6" s="376"/>
      <c r="M6" s="376"/>
      <c r="N6" s="377"/>
      <c r="O6" s="369" t="s">
        <v>37</v>
      </c>
      <c r="P6" s="369" t="s">
        <v>20</v>
      </c>
      <c r="Q6" s="369" t="s">
        <v>21</v>
      </c>
      <c r="R6" s="391" t="s">
        <v>16</v>
      </c>
      <c r="S6" s="391" t="s">
        <v>17</v>
      </c>
      <c r="T6" s="391" t="s">
        <v>18</v>
      </c>
      <c r="U6" s="393"/>
      <c r="V6" s="383"/>
      <c r="W6" s="386"/>
      <c r="X6" s="368"/>
    </row>
    <row r="7" spans="1:24" s="27" customFormat="1" ht="37.5">
      <c r="B7" s="390"/>
      <c r="C7" s="390"/>
      <c r="D7" s="390"/>
      <c r="E7" s="394"/>
      <c r="F7" s="374"/>
      <c r="G7" s="372"/>
      <c r="H7" s="374"/>
      <c r="I7" s="28" t="s">
        <v>22</v>
      </c>
      <c r="J7" s="28" t="s">
        <v>23</v>
      </c>
      <c r="K7" s="29" t="s">
        <v>24</v>
      </c>
      <c r="L7" s="29" t="s">
        <v>25</v>
      </c>
      <c r="M7" s="29" t="s">
        <v>26</v>
      </c>
      <c r="N7" s="29" t="s">
        <v>27</v>
      </c>
      <c r="O7" s="370"/>
      <c r="P7" s="370"/>
      <c r="Q7" s="370"/>
      <c r="R7" s="392"/>
      <c r="S7" s="392"/>
      <c r="T7" s="392"/>
      <c r="U7" s="370"/>
      <c r="V7" s="384"/>
      <c r="W7" s="387"/>
      <c r="X7" s="368"/>
    </row>
    <row r="8" spans="1:24" ht="20.100000000000001" customHeight="1">
      <c r="B8" s="13">
        <v>1</v>
      </c>
      <c r="C8" s="14"/>
      <c r="D8" s="15"/>
      <c r="E8" s="33"/>
      <c r="F8" s="181"/>
      <c r="G8" s="40">
        <f>E8*F8</f>
        <v>0</v>
      </c>
      <c r="H8" s="185"/>
      <c r="I8" s="35"/>
      <c r="J8" s="35"/>
      <c r="K8" s="35"/>
      <c r="L8" s="36"/>
      <c r="M8" s="36"/>
      <c r="N8" s="36"/>
      <c r="O8" s="35"/>
      <c r="P8" s="35"/>
      <c r="Q8" s="35"/>
      <c r="R8" s="35"/>
      <c r="S8" s="35"/>
      <c r="T8" s="35"/>
      <c r="U8" s="35">
        <f>SUM(I8:T8)</f>
        <v>0</v>
      </c>
      <c r="V8" s="35"/>
      <c r="W8" s="37">
        <f>SUM(U8,V8)</f>
        <v>0</v>
      </c>
      <c r="X8" s="52" t="str">
        <f t="shared" ref="X8:X24" si="0">IF(G8=W8,"○","×")</f>
        <v>○</v>
      </c>
    </row>
    <row r="9" spans="1:24" ht="20.100000000000001" customHeight="1">
      <c r="B9" s="13">
        <v>2</v>
      </c>
      <c r="C9" s="16"/>
      <c r="D9" s="17"/>
      <c r="E9" s="38"/>
      <c r="F9" s="182"/>
      <c r="G9" s="40">
        <f t="shared" ref="G9:G18" si="1">E9*F9</f>
        <v>0</v>
      </c>
      <c r="H9" s="185"/>
      <c r="I9" s="35"/>
      <c r="J9" s="35"/>
      <c r="K9" s="35"/>
      <c r="L9" s="36"/>
      <c r="M9" s="36"/>
      <c r="N9" s="36"/>
      <c r="O9" s="35"/>
      <c r="P9" s="35"/>
      <c r="Q9" s="35"/>
      <c r="R9" s="35"/>
      <c r="S9" s="35"/>
      <c r="T9" s="35"/>
      <c r="U9" s="35">
        <f t="shared" ref="U9:U18" si="2">SUM(I9:T9)</f>
        <v>0</v>
      </c>
      <c r="V9" s="35"/>
      <c r="W9" s="37">
        <f t="shared" ref="W9:W17" si="3">SUM(U9,V9)</f>
        <v>0</v>
      </c>
      <c r="X9" s="52" t="str">
        <f t="shared" si="0"/>
        <v>○</v>
      </c>
    </row>
    <row r="10" spans="1:24" ht="20.100000000000001" customHeight="1">
      <c r="B10" s="13">
        <v>3</v>
      </c>
      <c r="C10" s="16"/>
      <c r="D10" s="17"/>
      <c r="E10" s="38"/>
      <c r="F10" s="182"/>
      <c r="G10" s="40">
        <f t="shared" si="1"/>
        <v>0</v>
      </c>
      <c r="H10" s="185"/>
      <c r="I10" s="35"/>
      <c r="J10" s="35"/>
      <c r="K10" s="35"/>
      <c r="L10" s="36"/>
      <c r="M10" s="36"/>
      <c r="N10" s="36"/>
      <c r="O10" s="35"/>
      <c r="P10" s="35"/>
      <c r="Q10" s="35"/>
      <c r="R10" s="35"/>
      <c r="S10" s="35"/>
      <c r="T10" s="35"/>
      <c r="U10" s="35">
        <f t="shared" si="2"/>
        <v>0</v>
      </c>
      <c r="V10" s="35"/>
      <c r="W10" s="37">
        <f t="shared" si="3"/>
        <v>0</v>
      </c>
      <c r="X10" s="52" t="str">
        <f t="shared" si="0"/>
        <v>○</v>
      </c>
    </row>
    <row r="11" spans="1:24" ht="20.100000000000001" customHeight="1">
      <c r="B11" s="13">
        <v>4</v>
      </c>
      <c r="C11" s="16"/>
      <c r="D11" s="17"/>
      <c r="E11" s="38"/>
      <c r="F11" s="182"/>
      <c r="G11" s="40">
        <f t="shared" si="1"/>
        <v>0</v>
      </c>
      <c r="H11" s="185"/>
      <c r="I11" s="35"/>
      <c r="J11" s="35"/>
      <c r="K11" s="35"/>
      <c r="L11" s="36"/>
      <c r="M11" s="36"/>
      <c r="N11" s="36"/>
      <c r="O11" s="35"/>
      <c r="P11" s="35"/>
      <c r="Q11" s="35"/>
      <c r="R11" s="35"/>
      <c r="S11" s="35"/>
      <c r="T11" s="35"/>
      <c r="U11" s="35">
        <f t="shared" si="2"/>
        <v>0</v>
      </c>
      <c r="V11" s="35"/>
      <c r="W11" s="37">
        <f t="shared" si="3"/>
        <v>0</v>
      </c>
      <c r="X11" s="52" t="str">
        <f t="shared" si="0"/>
        <v>○</v>
      </c>
    </row>
    <row r="12" spans="1:24" ht="20.100000000000001" customHeight="1">
      <c r="B12" s="13">
        <v>5</v>
      </c>
      <c r="C12" s="16"/>
      <c r="D12" s="17"/>
      <c r="E12" s="38"/>
      <c r="F12" s="182"/>
      <c r="G12" s="40">
        <f t="shared" si="1"/>
        <v>0</v>
      </c>
      <c r="H12" s="185"/>
      <c r="I12" s="35"/>
      <c r="J12" s="35"/>
      <c r="K12" s="35"/>
      <c r="L12" s="36"/>
      <c r="M12" s="36"/>
      <c r="N12" s="36"/>
      <c r="O12" s="35"/>
      <c r="P12" s="35"/>
      <c r="Q12" s="35"/>
      <c r="R12" s="35"/>
      <c r="S12" s="35"/>
      <c r="T12" s="35"/>
      <c r="U12" s="35">
        <f t="shared" si="2"/>
        <v>0</v>
      </c>
      <c r="V12" s="35"/>
      <c r="W12" s="37">
        <f t="shared" si="3"/>
        <v>0</v>
      </c>
      <c r="X12" s="52" t="str">
        <f t="shared" si="0"/>
        <v>○</v>
      </c>
    </row>
    <row r="13" spans="1:24" ht="20.100000000000001" customHeight="1">
      <c r="B13" s="13">
        <v>6</v>
      </c>
      <c r="C13" s="16"/>
      <c r="D13" s="17"/>
      <c r="E13" s="38"/>
      <c r="F13" s="182"/>
      <c r="G13" s="40">
        <f t="shared" si="1"/>
        <v>0</v>
      </c>
      <c r="H13" s="185"/>
      <c r="I13" s="35"/>
      <c r="J13" s="35"/>
      <c r="K13" s="35"/>
      <c r="L13" s="36"/>
      <c r="M13" s="36"/>
      <c r="N13" s="36"/>
      <c r="O13" s="35"/>
      <c r="P13" s="35"/>
      <c r="Q13" s="35"/>
      <c r="R13" s="35"/>
      <c r="S13" s="35"/>
      <c r="T13" s="35"/>
      <c r="U13" s="35">
        <f t="shared" si="2"/>
        <v>0</v>
      </c>
      <c r="V13" s="35"/>
      <c r="W13" s="37">
        <f t="shared" si="3"/>
        <v>0</v>
      </c>
      <c r="X13" s="52" t="str">
        <f t="shared" si="0"/>
        <v>○</v>
      </c>
    </row>
    <row r="14" spans="1:24" ht="20.100000000000001" customHeight="1">
      <c r="B14" s="13">
        <v>7</v>
      </c>
      <c r="C14" s="16"/>
      <c r="D14" s="17"/>
      <c r="E14" s="38"/>
      <c r="F14" s="182"/>
      <c r="G14" s="40">
        <f t="shared" si="1"/>
        <v>0</v>
      </c>
      <c r="H14" s="185"/>
      <c r="I14" s="35"/>
      <c r="J14" s="35"/>
      <c r="K14" s="35"/>
      <c r="L14" s="36"/>
      <c r="M14" s="36"/>
      <c r="N14" s="36"/>
      <c r="O14" s="35"/>
      <c r="P14" s="35"/>
      <c r="Q14" s="35"/>
      <c r="R14" s="35"/>
      <c r="S14" s="35"/>
      <c r="T14" s="35"/>
      <c r="U14" s="35">
        <f t="shared" si="2"/>
        <v>0</v>
      </c>
      <c r="V14" s="35"/>
      <c r="W14" s="37">
        <f t="shared" si="3"/>
        <v>0</v>
      </c>
      <c r="X14" s="52" t="str">
        <f t="shared" si="0"/>
        <v>○</v>
      </c>
    </row>
    <row r="15" spans="1:24" ht="20.100000000000001" customHeight="1">
      <c r="B15" s="13">
        <v>8</v>
      </c>
      <c r="C15" s="16"/>
      <c r="D15" s="17"/>
      <c r="E15" s="38"/>
      <c r="F15" s="182"/>
      <c r="G15" s="40">
        <f t="shared" si="1"/>
        <v>0</v>
      </c>
      <c r="H15" s="185"/>
      <c r="I15" s="35"/>
      <c r="J15" s="35"/>
      <c r="K15" s="35"/>
      <c r="L15" s="36"/>
      <c r="M15" s="36"/>
      <c r="N15" s="36"/>
      <c r="O15" s="35"/>
      <c r="P15" s="35"/>
      <c r="Q15" s="35"/>
      <c r="R15" s="35"/>
      <c r="S15" s="35"/>
      <c r="T15" s="35"/>
      <c r="U15" s="35">
        <f t="shared" ref="U15" si="4">SUM(I15:T15)</f>
        <v>0</v>
      </c>
      <c r="V15" s="35"/>
      <c r="W15" s="37">
        <f t="shared" ref="W15" si="5">SUM(U15,V15)</f>
        <v>0</v>
      </c>
      <c r="X15" s="52" t="str">
        <f t="shared" si="0"/>
        <v>○</v>
      </c>
    </row>
    <row r="16" spans="1:24" ht="20.100000000000001" customHeight="1">
      <c r="B16" s="13">
        <v>9</v>
      </c>
      <c r="C16" s="16"/>
      <c r="D16" s="17"/>
      <c r="E16" s="38"/>
      <c r="F16" s="182"/>
      <c r="G16" s="40">
        <f t="shared" si="1"/>
        <v>0</v>
      </c>
      <c r="H16" s="185"/>
      <c r="I16" s="35"/>
      <c r="J16" s="35"/>
      <c r="K16" s="35"/>
      <c r="L16" s="36"/>
      <c r="M16" s="36"/>
      <c r="N16" s="36"/>
      <c r="O16" s="35"/>
      <c r="P16" s="35"/>
      <c r="Q16" s="35"/>
      <c r="R16" s="35"/>
      <c r="S16" s="35"/>
      <c r="T16" s="35"/>
      <c r="U16" s="35">
        <f t="shared" si="2"/>
        <v>0</v>
      </c>
      <c r="V16" s="35"/>
      <c r="W16" s="37">
        <f t="shared" si="3"/>
        <v>0</v>
      </c>
      <c r="X16" s="52" t="str">
        <f t="shared" si="0"/>
        <v>○</v>
      </c>
    </row>
    <row r="17" spans="2:24" ht="20.100000000000001" customHeight="1">
      <c r="B17" s="13">
        <v>10</v>
      </c>
      <c r="C17" s="16"/>
      <c r="D17" s="17"/>
      <c r="E17" s="38"/>
      <c r="F17" s="182"/>
      <c r="G17" s="40">
        <f t="shared" si="1"/>
        <v>0</v>
      </c>
      <c r="H17" s="185"/>
      <c r="I17" s="35"/>
      <c r="J17" s="35"/>
      <c r="K17" s="35"/>
      <c r="L17" s="36"/>
      <c r="M17" s="36"/>
      <c r="N17" s="36"/>
      <c r="O17" s="35"/>
      <c r="P17" s="35"/>
      <c r="Q17" s="35"/>
      <c r="R17" s="35"/>
      <c r="S17" s="35"/>
      <c r="T17" s="35"/>
      <c r="U17" s="35">
        <f t="shared" si="2"/>
        <v>0</v>
      </c>
      <c r="V17" s="35"/>
      <c r="W17" s="37">
        <f t="shared" si="3"/>
        <v>0</v>
      </c>
      <c r="X17" s="52" t="str">
        <f t="shared" si="0"/>
        <v>○</v>
      </c>
    </row>
    <row r="18" spans="2:24" ht="20.100000000000001" customHeight="1">
      <c r="B18" s="13">
        <v>11</v>
      </c>
      <c r="C18" s="16"/>
      <c r="D18" s="17"/>
      <c r="E18" s="38"/>
      <c r="F18" s="182"/>
      <c r="G18" s="40">
        <f t="shared" si="1"/>
        <v>0</v>
      </c>
      <c r="H18" s="185"/>
      <c r="I18" s="35"/>
      <c r="J18" s="35"/>
      <c r="K18" s="35"/>
      <c r="L18" s="36"/>
      <c r="M18" s="36"/>
      <c r="N18" s="36"/>
      <c r="O18" s="35"/>
      <c r="P18" s="35"/>
      <c r="Q18" s="35"/>
      <c r="R18" s="35"/>
      <c r="S18" s="35"/>
      <c r="T18" s="35"/>
      <c r="U18" s="35">
        <f t="shared" si="2"/>
        <v>0</v>
      </c>
      <c r="V18" s="35"/>
      <c r="W18" s="37">
        <f>SUM(U18,V18)</f>
        <v>0</v>
      </c>
      <c r="X18" s="52" t="str">
        <f t="shared" si="0"/>
        <v>○</v>
      </c>
    </row>
    <row r="19" spans="2:24" ht="20.100000000000001" customHeight="1">
      <c r="B19" s="87"/>
      <c r="C19" s="88"/>
      <c r="D19" s="89"/>
      <c r="E19" s="90"/>
      <c r="F19" s="183"/>
      <c r="G19" s="91"/>
      <c r="H19" s="57"/>
      <c r="I19" s="92"/>
      <c r="J19" s="92"/>
      <c r="K19" s="92"/>
      <c r="L19" s="93"/>
      <c r="M19" s="93"/>
      <c r="N19" s="93"/>
      <c r="O19" s="92"/>
      <c r="P19" s="92"/>
      <c r="Q19" s="92"/>
      <c r="R19" s="92"/>
      <c r="S19" s="92"/>
      <c r="T19" s="92"/>
      <c r="U19" s="92"/>
      <c r="V19" s="92"/>
      <c r="W19" s="94"/>
      <c r="X19" s="95"/>
    </row>
    <row r="20" spans="2:24" ht="20.100000000000001" customHeight="1">
      <c r="B20" s="87"/>
      <c r="C20" s="88"/>
      <c r="D20" s="89"/>
      <c r="E20" s="90"/>
      <c r="F20" s="183"/>
      <c r="G20" s="91"/>
      <c r="H20" s="57"/>
      <c r="I20" s="92"/>
      <c r="J20" s="92"/>
      <c r="K20" s="92"/>
      <c r="L20" s="93"/>
      <c r="M20" s="93"/>
      <c r="N20" s="93"/>
      <c r="O20" s="92"/>
      <c r="P20" s="92"/>
      <c r="Q20" s="92"/>
      <c r="R20" s="92"/>
      <c r="S20" s="92"/>
      <c r="T20" s="92"/>
      <c r="U20" s="92"/>
      <c r="V20" s="92"/>
      <c r="W20" s="94"/>
      <c r="X20" s="95"/>
    </row>
    <row r="21" spans="2:24" ht="20.100000000000001" customHeight="1">
      <c r="B21" s="87"/>
      <c r="C21" s="88"/>
      <c r="D21" s="89"/>
      <c r="E21" s="90"/>
      <c r="F21" s="183"/>
      <c r="G21" s="91"/>
      <c r="H21" s="57"/>
      <c r="I21" s="92"/>
      <c r="J21" s="92"/>
      <c r="K21" s="92"/>
      <c r="L21" s="93"/>
      <c r="M21" s="93"/>
      <c r="N21" s="93"/>
      <c r="O21" s="92"/>
      <c r="P21" s="92"/>
      <c r="Q21" s="92"/>
      <c r="R21" s="92"/>
      <c r="S21" s="92"/>
      <c r="T21" s="92"/>
      <c r="U21" s="92"/>
      <c r="V21" s="92"/>
      <c r="W21" s="94"/>
      <c r="X21" s="95"/>
    </row>
    <row r="22" spans="2:24" ht="20.100000000000001" customHeight="1" thickBot="1">
      <c r="B22" s="66" t="s">
        <v>28</v>
      </c>
      <c r="C22" s="67"/>
      <c r="D22" s="67"/>
      <c r="E22" s="68"/>
      <c r="F22" s="69"/>
      <c r="G22" s="70">
        <f>SUM(G8:G18)</f>
        <v>0</v>
      </c>
      <c r="H22" s="71"/>
      <c r="I22" s="72">
        <f>SUM(I8:I18)</f>
        <v>0</v>
      </c>
      <c r="J22" s="72">
        <f>SUM(J8:J18)</f>
        <v>0</v>
      </c>
      <c r="K22" s="72">
        <f>SUM(K8:K18)</f>
        <v>0</v>
      </c>
      <c r="L22" s="73"/>
      <c r="M22" s="73"/>
      <c r="N22" s="73"/>
      <c r="O22" s="72">
        <f>SUM(O8:O18)</f>
        <v>0</v>
      </c>
      <c r="P22" s="72">
        <f>SUM(P8:P18)</f>
        <v>0</v>
      </c>
      <c r="Q22" s="72">
        <f>SUM(Q8:Q18)</f>
        <v>0</v>
      </c>
      <c r="R22" s="72">
        <f>SUM(R8:R18)</f>
        <v>0</v>
      </c>
      <c r="S22" s="72">
        <f>SUM(S8:S18)</f>
        <v>0</v>
      </c>
      <c r="T22" s="72">
        <f>SUM(T8:T18)</f>
        <v>0</v>
      </c>
      <c r="U22" s="72">
        <f>SUM(U8:U18)</f>
        <v>0</v>
      </c>
      <c r="V22" s="72">
        <f>SUM(V8:V18)</f>
        <v>0</v>
      </c>
      <c r="W22" s="74">
        <f>SUM(U22,V22)</f>
        <v>0</v>
      </c>
      <c r="X22" s="75" t="str">
        <f t="shared" si="0"/>
        <v>○</v>
      </c>
    </row>
    <row r="23" spans="2:24" ht="20.100000000000001" customHeight="1">
      <c r="B23" s="364" t="s">
        <v>79</v>
      </c>
      <c r="C23" s="101" t="s">
        <v>29</v>
      </c>
      <c r="D23" s="102"/>
      <c r="E23" s="103"/>
      <c r="F23" s="104"/>
      <c r="G23" s="105"/>
      <c r="H23" s="106" t="s">
        <v>30</v>
      </c>
      <c r="I23" s="107"/>
      <c r="J23" s="107"/>
      <c r="K23" s="107"/>
      <c r="L23" s="108" t="str">
        <f>IF(G23="","",U23)</f>
        <v/>
      </c>
      <c r="M23" s="107"/>
      <c r="N23" s="107"/>
      <c r="O23" s="107"/>
      <c r="P23" s="107"/>
      <c r="Q23" s="107"/>
      <c r="R23" s="107"/>
      <c r="S23" s="107"/>
      <c r="T23" s="107"/>
      <c r="U23" s="108" t="str">
        <f>IF(OR($U$22=0,G23=""),"",ROUNDDOWN(G23*$U$22/$W$22,0))</f>
        <v/>
      </c>
      <c r="V23" s="108" t="str">
        <f>IF(U23="","",G23-U23)</f>
        <v/>
      </c>
      <c r="W23" s="109">
        <f>SUM(U23,V23)</f>
        <v>0</v>
      </c>
      <c r="X23" s="110" t="str">
        <f t="shared" si="0"/>
        <v>○</v>
      </c>
    </row>
    <row r="24" spans="2:24" ht="20.100000000000001" customHeight="1">
      <c r="B24" s="365"/>
      <c r="C24" s="18" t="s">
        <v>31</v>
      </c>
      <c r="D24" s="32"/>
      <c r="E24" s="39"/>
      <c r="F24" s="56"/>
      <c r="G24" s="40"/>
      <c r="H24" s="34" t="s">
        <v>30</v>
      </c>
      <c r="I24" s="36"/>
      <c r="J24" s="36"/>
      <c r="K24" s="36"/>
      <c r="L24" s="36"/>
      <c r="M24" s="35" t="str">
        <f>IF(G24="","",U24)</f>
        <v/>
      </c>
      <c r="N24" s="36"/>
      <c r="O24" s="36"/>
      <c r="P24" s="36"/>
      <c r="Q24" s="36"/>
      <c r="R24" s="36"/>
      <c r="S24" s="36"/>
      <c r="T24" s="36"/>
      <c r="U24" s="35" t="str">
        <f>IF(OR($U$22=0,G24=""),"",ROUNDDOWN(G24*$U$22/$W$22,0))</f>
        <v/>
      </c>
      <c r="V24" s="35" t="str">
        <f>IF(U24="","",G24-U24)</f>
        <v/>
      </c>
      <c r="W24" s="37">
        <f>SUM(U24,V24)</f>
        <v>0</v>
      </c>
      <c r="X24" s="86" t="str">
        <f t="shared" si="0"/>
        <v>○</v>
      </c>
    </row>
    <row r="25" spans="2:24" ht="20.100000000000001" customHeight="1" thickBot="1">
      <c r="B25" s="366"/>
      <c r="C25" s="111" t="s">
        <v>32</v>
      </c>
      <c r="D25" s="112"/>
      <c r="E25" s="113"/>
      <c r="F25" s="114"/>
      <c r="G25" s="70"/>
      <c r="H25" s="85" t="s">
        <v>30</v>
      </c>
      <c r="I25" s="73"/>
      <c r="J25" s="73"/>
      <c r="K25" s="73"/>
      <c r="L25" s="73"/>
      <c r="M25" s="73"/>
      <c r="N25" s="72" t="str">
        <f>IF(G25="","",U25)</f>
        <v/>
      </c>
      <c r="O25" s="73"/>
      <c r="P25" s="73"/>
      <c r="Q25" s="73"/>
      <c r="R25" s="73"/>
      <c r="S25" s="73"/>
      <c r="T25" s="73"/>
      <c r="U25" s="72" t="str">
        <f>IF(OR($U$22=0,G25=""),"",ROUNDDOWN(G25*$U$22/$W$22,0))</f>
        <v/>
      </c>
      <c r="V25" s="72" t="str">
        <f t="shared" ref="V25:V27" si="6">IF(U25="","",G25-U25)</f>
        <v/>
      </c>
      <c r="W25" s="74">
        <f t="shared" ref="W25:W27" si="7">SUM(U25,V25)</f>
        <v>0</v>
      </c>
      <c r="X25" s="75" t="str">
        <f>IF(G25=W25,"○","×")</f>
        <v>○</v>
      </c>
    </row>
    <row r="26" spans="2:24" ht="20.100000000000001" customHeight="1">
      <c r="B26" s="99"/>
      <c r="C26" s="100" t="s">
        <v>77</v>
      </c>
      <c r="D26" s="59"/>
      <c r="E26" s="60"/>
      <c r="F26" s="61"/>
      <c r="G26" s="58"/>
      <c r="H26" s="62" t="s">
        <v>30</v>
      </c>
      <c r="I26" s="63"/>
      <c r="J26" s="63"/>
      <c r="K26" s="63"/>
      <c r="L26" s="63"/>
      <c r="M26" s="63"/>
      <c r="N26" s="63"/>
      <c r="O26" s="63"/>
      <c r="P26" s="63"/>
      <c r="Q26" s="45" t="str">
        <f>IF(G26="","",U26)</f>
        <v/>
      </c>
      <c r="R26" s="63"/>
      <c r="S26" s="63"/>
      <c r="T26" s="63"/>
      <c r="U26" s="45" t="str">
        <f>IF(OR($U$22=0,G26=""),"",ROUNDDOWN(G26*$U$22/$W$22,0))</f>
        <v/>
      </c>
      <c r="V26" s="45" t="str">
        <f>IF(U26="","",G26-U26)</f>
        <v/>
      </c>
      <c r="W26" s="64">
        <f t="shared" si="7"/>
        <v>0</v>
      </c>
      <c r="X26" s="65" t="str">
        <f t="shared" ref="X26:X27" si="8">IF(G26=W26,"○","×")</f>
        <v>○</v>
      </c>
    </row>
    <row r="27" spans="2:24" ht="20.100000000000001" customHeight="1">
      <c r="B27" s="55"/>
      <c r="C27" s="54" t="s">
        <v>78</v>
      </c>
      <c r="D27" s="32"/>
      <c r="E27" s="39"/>
      <c r="F27" s="56"/>
      <c r="G27" s="40"/>
      <c r="H27" s="34"/>
      <c r="I27" s="36"/>
      <c r="J27" s="36"/>
      <c r="K27" s="36"/>
      <c r="L27" s="36"/>
      <c r="M27" s="36"/>
      <c r="N27" s="36"/>
      <c r="O27" s="36"/>
      <c r="P27" s="36"/>
      <c r="Q27" s="35" t="str">
        <f>IF(G27="","",U27)</f>
        <v/>
      </c>
      <c r="R27" s="36"/>
      <c r="S27" s="36"/>
      <c r="T27" s="36"/>
      <c r="U27" s="35" t="str">
        <f>IF(OR($U$22=0,G27=""),"",ROUNDDOWN(G27*$U$22/$W$22,0))</f>
        <v/>
      </c>
      <c r="V27" s="35" t="str">
        <f t="shared" si="6"/>
        <v/>
      </c>
      <c r="W27" s="37">
        <f t="shared" si="7"/>
        <v>0</v>
      </c>
      <c r="X27" s="53" t="str">
        <f t="shared" si="8"/>
        <v>○</v>
      </c>
    </row>
    <row r="28" spans="2:24" ht="20.100000000000001" customHeight="1" thickBot="1">
      <c r="B28" s="66" t="s">
        <v>28</v>
      </c>
      <c r="C28" s="82"/>
      <c r="D28" s="82"/>
      <c r="E28" s="83"/>
      <c r="F28" s="83"/>
      <c r="G28" s="70">
        <f>SUM(G23:G27)</f>
        <v>0</v>
      </c>
      <c r="H28" s="84"/>
      <c r="I28" s="72">
        <f>SUM(I23:I27)</f>
        <v>0</v>
      </c>
      <c r="J28" s="72">
        <f t="shared" ref="J28:T28" si="9">SUM(J23:J27)</f>
        <v>0</v>
      </c>
      <c r="K28" s="72">
        <f t="shared" si="9"/>
        <v>0</v>
      </c>
      <c r="L28" s="72">
        <f t="shared" si="9"/>
        <v>0</v>
      </c>
      <c r="M28" s="72">
        <f t="shared" si="9"/>
        <v>0</v>
      </c>
      <c r="N28" s="72">
        <f t="shared" si="9"/>
        <v>0</v>
      </c>
      <c r="O28" s="72">
        <f t="shared" si="9"/>
        <v>0</v>
      </c>
      <c r="P28" s="72">
        <f t="shared" si="9"/>
        <v>0</v>
      </c>
      <c r="Q28" s="72">
        <f>SUM(Q23:Q27)</f>
        <v>0</v>
      </c>
      <c r="R28" s="72">
        <f t="shared" si="9"/>
        <v>0</v>
      </c>
      <c r="S28" s="72">
        <f t="shared" si="9"/>
        <v>0</v>
      </c>
      <c r="T28" s="72">
        <f t="shared" si="9"/>
        <v>0</v>
      </c>
      <c r="U28" s="72">
        <f>SUM(U23:U27)</f>
        <v>0</v>
      </c>
      <c r="V28" s="72">
        <f>SUM(V23:V27)</f>
        <v>0</v>
      </c>
      <c r="W28" s="72">
        <f>SUM(W23:W27)</f>
        <v>0</v>
      </c>
      <c r="X28" s="75" t="str">
        <f>IF(G28=W28,"○","×")</f>
        <v>○</v>
      </c>
    </row>
    <row r="29" spans="2:24" ht="20.100000000000001" customHeight="1">
      <c r="B29" s="76" t="s">
        <v>33</v>
      </c>
      <c r="C29" s="77"/>
      <c r="D29" s="77"/>
      <c r="E29" s="78"/>
      <c r="F29" s="79"/>
      <c r="G29" s="80">
        <f>G22+G28</f>
        <v>0</v>
      </c>
      <c r="H29" s="81"/>
      <c r="I29" s="164">
        <f>I22+I28</f>
        <v>0</v>
      </c>
      <c r="J29" s="164">
        <f t="shared" ref="J29:T29" si="10">J22+J28</f>
        <v>0</v>
      </c>
      <c r="K29" s="164">
        <f t="shared" si="10"/>
        <v>0</v>
      </c>
      <c r="L29" s="164">
        <f t="shared" si="10"/>
        <v>0</v>
      </c>
      <c r="M29" s="164">
        <f t="shared" si="10"/>
        <v>0</v>
      </c>
      <c r="N29" s="164">
        <f t="shared" si="10"/>
        <v>0</v>
      </c>
      <c r="O29" s="164">
        <f t="shared" si="10"/>
        <v>0</v>
      </c>
      <c r="P29" s="164">
        <f t="shared" si="10"/>
        <v>0</v>
      </c>
      <c r="Q29" s="164">
        <f>Q22+Q28</f>
        <v>0</v>
      </c>
      <c r="R29" s="164">
        <f t="shared" si="10"/>
        <v>0</v>
      </c>
      <c r="S29" s="164">
        <f t="shared" si="10"/>
        <v>0</v>
      </c>
      <c r="T29" s="164">
        <f t="shared" si="10"/>
        <v>0</v>
      </c>
      <c r="U29" s="45">
        <f>U22+U28</f>
        <v>0</v>
      </c>
      <c r="V29" s="45">
        <f>V22+V28</f>
        <v>0</v>
      </c>
      <c r="W29" s="64">
        <f>SUM(U29,V29)</f>
        <v>0</v>
      </c>
      <c r="X29" s="65" t="str">
        <f>IF(G29=W29,"○","×")</f>
        <v>○</v>
      </c>
    </row>
    <row r="30" spans="2:24" ht="20.100000000000001" customHeight="1">
      <c r="B30" s="19"/>
      <c r="C30" s="20"/>
      <c r="D30" s="20"/>
      <c r="E30" s="42"/>
      <c r="F30" s="41"/>
      <c r="G30" s="43"/>
      <c r="H30" s="41"/>
      <c r="I30" s="44"/>
      <c r="J30" s="44"/>
      <c r="K30" s="44"/>
      <c r="L30" s="44"/>
      <c r="M30" s="97" t="s">
        <v>82</v>
      </c>
      <c r="N30" s="45">
        <f>SUM(I29:N29)</f>
        <v>0</v>
      </c>
      <c r="O30" s="44"/>
      <c r="P30" s="98" t="s">
        <v>81</v>
      </c>
      <c r="Q30" s="45">
        <f>SUM(I29:Q29)</f>
        <v>0</v>
      </c>
      <c r="R30" s="44"/>
      <c r="S30" s="44"/>
      <c r="T30" s="44"/>
      <c r="U30" s="44"/>
      <c r="V30" s="97" t="s">
        <v>80</v>
      </c>
      <c r="W30" s="37">
        <f>IF(別紙2!E8="消費税抜き",0,ROUNDDOWN(W29*0.1,0))</f>
        <v>0</v>
      </c>
    </row>
    <row r="31" spans="2:24" ht="20.100000000000001" customHeight="1">
      <c r="S31" s="44"/>
      <c r="T31" s="44"/>
      <c r="U31" s="44"/>
      <c r="V31" s="96" t="s">
        <v>33</v>
      </c>
      <c r="W31" s="37">
        <f>W29+W30</f>
        <v>0</v>
      </c>
    </row>
    <row r="32" spans="2:24" ht="20.100000000000001" customHeight="1">
      <c r="C32" s="31" t="s">
        <v>90</v>
      </c>
    </row>
    <row r="33" ht="18" customHeight="1"/>
    <row r="34" ht="18" customHeight="1"/>
  </sheetData>
  <mergeCells count="24">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 ref="B23:B25"/>
    <mergeCell ref="X4:X7"/>
    <mergeCell ref="Q6:Q7"/>
    <mergeCell ref="G6:G7"/>
    <mergeCell ref="H6:H7"/>
    <mergeCell ref="I6:N6"/>
    <mergeCell ref="O6:O7"/>
    <mergeCell ref="P6:P7"/>
  </mergeCells>
  <phoneticPr fontId="13"/>
  <conditionalFormatting sqref="H8:H18">
    <cfRule type="containsBlanks" dxfId="1" priority="2">
      <formula>LEN(TRIM(H8))=0</formula>
    </cfRule>
  </conditionalFormatting>
  <conditionalFormatting sqref="H23:H27">
    <cfRule type="containsBlanks" dxfId="0" priority="1">
      <formula>LEN(TRIM(H23))=0</formula>
    </cfRule>
  </conditionalFormatting>
  <dataValidations count="2">
    <dataValidation imeMode="hiragana" allowBlank="1" showInputMessage="1" showErrorMessage="1" sqref="L2:N2" xr:uid="{00000000-0002-0000-0200-000000000000}"/>
    <dataValidation imeMode="off" allowBlank="1" showInputMessage="1" showErrorMessage="1" sqref="E23:T27 V23:V27 E8:T21 V8:V21"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P37" sqref="P37"/>
    </sheetView>
  </sheetViews>
  <sheetFormatPr defaultRowHeight="18.75"/>
  <cols>
    <col min="1" max="1" width="4.7109375" style="8" customWidth="1"/>
    <col min="2" max="2" width="8.7109375" style="9" customWidth="1"/>
    <col min="3" max="3" width="25.7109375" style="8" customWidth="1"/>
    <col min="4" max="4" width="12.7109375" style="8" customWidth="1"/>
    <col min="5" max="5" width="5.7109375" style="9" customWidth="1"/>
    <col min="6" max="6" width="9.7109375" style="8" customWidth="1"/>
    <col min="7" max="7" width="10.7109375" style="23" customWidth="1"/>
    <col min="8" max="8" width="10.42578125" style="8" customWidth="1"/>
    <col min="9" max="20" width="9.7109375" style="21" customWidth="1"/>
    <col min="21" max="22" width="10.7109375" style="21" customWidth="1"/>
    <col min="23" max="23" width="10.7109375" style="22"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6" t="s">
        <v>130</v>
      </c>
      <c r="G2" s="10"/>
      <c r="I2" s="11"/>
      <c r="J2" s="11"/>
      <c r="K2" s="24"/>
      <c r="L2" s="25"/>
      <c r="M2" s="25"/>
      <c r="N2" s="25"/>
      <c r="O2" s="30" t="s">
        <v>11</v>
      </c>
      <c r="P2" s="378" t="s">
        <v>66</v>
      </c>
      <c r="Q2" s="378"/>
      <c r="R2" s="378"/>
      <c r="S2" s="378"/>
      <c r="T2" s="378"/>
      <c r="U2" s="378"/>
      <c r="V2" s="378"/>
      <c r="W2" s="378"/>
    </row>
    <row r="3" spans="1:24" s="9" customFormat="1" ht="25.5" customHeight="1">
      <c r="A3" s="8"/>
      <c r="G3" s="10"/>
      <c r="I3" s="11"/>
      <c r="J3" s="11"/>
      <c r="K3" s="12"/>
      <c r="L3" s="12"/>
      <c r="M3" s="12"/>
      <c r="N3" s="12"/>
      <c r="O3" s="12"/>
      <c r="P3" s="12"/>
      <c r="Q3" s="11"/>
      <c r="R3" s="11"/>
      <c r="S3" s="11"/>
      <c r="T3" s="11"/>
      <c r="U3" s="11"/>
      <c r="V3" s="11"/>
      <c r="W3" s="10"/>
    </row>
    <row r="4" spans="1:24" s="27" customFormat="1" ht="18" customHeight="1">
      <c r="B4" s="400" t="s">
        <v>34</v>
      </c>
      <c r="C4" s="401"/>
      <c r="D4" s="401"/>
      <c r="E4" s="401"/>
      <c r="F4" s="401"/>
      <c r="G4" s="401"/>
      <c r="H4" s="402"/>
      <c r="I4" s="397" t="s">
        <v>12</v>
      </c>
      <c r="J4" s="398"/>
      <c r="K4" s="398"/>
      <c r="L4" s="398"/>
      <c r="M4" s="398"/>
      <c r="N4" s="398"/>
      <c r="O4" s="398"/>
      <c r="P4" s="398"/>
      <c r="Q4" s="398"/>
      <c r="R4" s="398"/>
      <c r="S4" s="398"/>
      <c r="T4" s="398"/>
      <c r="U4" s="399"/>
      <c r="V4" s="369" t="s">
        <v>76</v>
      </c>
      <c r="W4" s="371" t="s">
        <v>83</v>
      </c>
      <c r="X4" s="395" t="s">
        <v>84</v>
      </c>
    </row>
    <row r="5" spans="1:24" s="27" customFormat="1" ht="18" customHeight="1">
      <c r="B5" s="404" t="s">
        <v>35</v>
      </c>
      <c r="C5" s="404" t="s">
        <v>13</v>
      </c>
      <c r="D5" s="400" t="s">
        <v>14</v>
      </c>
      <c r="E5" s="401"/>
      <c r="F5" s="401"/>
      <c r="G5" s="401"/>
      <c r="H5" s="402"/>
      <c r="I5" s="397" t="s">
        <v>15</v>
      </c>
      <c r="J5" s="398"/>
      <c r="K5" s="398"/>
      <c r="L5" s="398"/>
      <c r="M5" s="398"/>
      <c r="N5" s="398"/>
      <c r="O5" s="398"/>
      <c r="P5" s="398"/>
      <c r="Q5" s="399"/>
      <c r="R5" s="28" t="s">
        <v>16</v>
      </c>
      <c r="S5" s="28" t="s">
        <v>17</v>
      </c>
      <c r="T5" s="28" t="s">
        <v>18</v>
      </c>
      <c r="U5" s="369" t="s">
        <v>75</v>
      </c>
      <c r="V5" s="393"/>
      <c r="W5" s="372"/>
      <c r="X5" s="396"/>
    </row>
    <row r="6" spans="1:24" s="27" customFormat="1" ht="55.5" customHeight="1">
      <c r="B6" s="405"/>
      <c r="C6" s="405"/>
      <c r="D6" s="404" t="s">
        <v>36</v>
      </c>
      <c r="E6" s="373" t="s">
        <v>72</v>
      </c>
      <c r="F6" s="373" t="s">
        <v>73</v>
      </c>
      <c r="G6" s="371" t="s">
        <v>74</v>
      </c>
      <c r="H6" s="373" t="s">
        <v>93</v>
      </c>
      <c r="I6" s="397" t="s">
        <v>19</v>
      </c>
      <c r="J6" s="398"/>
      <c r="K6" s="398"/>
      <c r="L6" s="398"/>
      <c r="M6" s="398"/>
      <c r="N6" s="399"/>
      <c r="O6" s="369" t="s">
        <v>37</v>
      </c>
      <c r="P6" s="369" t="s">
        <v>20</v>
      </c>
      <c r="Q6" s="369" t="s">
        <v>21</v>
      </c>
      <c r="R6" s="391" t="s">
        <v>16</v>
      </c>
      <c r="S6" s="391" t="s">
        <v>17</v>
      </c>
      <c r="T6" s="391" t="s">
        <v>18</v>
      </c>
      <c r="U6" s="393"/>
      <c r="V6" s="393"/>
      <c r="W6" s="372"/>
      <c r="X6" s="396"/>
    </row>
    <row r="7" spans="1:24" s="27" customFormat="1" ht="37.5">
      <c r="B7" s="394"/>
      <c r="C7" s="394"/>
      <c r="D7" s="394"/>
      <c r="E7" s="394"/>
      <c r="F7" s="374"/>
      <c r="G7" s="372"/>
      <c r="H7" s="374"/>
      <c r="I7" s="28" t="s">
        <v>22</v>
      </c>
      <c r="J7" s="28" t="s">
        <v>23</v>
      </c>
      <c r="K7" s="29" t="s">
        <v>24</v>
      </c>
      <c r="L7" s="29" t="s">
        <v>25</v>
      </c>
      <c r="M7" s="29" t="s">
        <v>26</v>
      </c>
      <c r="N7" s="29" t="s">
        <v>27</v>
      </c>
      <c r="O7" s="370"/>
      <c r="P7" s="370"/>
      <c r="Q7" s="370"/>
      <c r="R7" s="392"/>
      <c r="S7" s="392"/>
      <c r="T7" s="392"/>
      <c r="U7" s="370"/>
      <c r="V7" s="370"/>
      <c r="W7" s="403"/>
      <c r="X7" s="396"/>
    </row>
    <row r="8" spans="1:24" ht="20.100000000000001" customHeight="1">
      <c r="B8" s="13">
        <v>1</v>
      </c>
      <c r="C8" s="173" t="s">
        <v>64</v>
      </c>
      <c r="D8" s="174" t="s">
        <v>53</v>
      </c>
      <c r="E8" s="115">
        <v>50</v>
      </c>
      <c r="F8" s="116">
        <v>30000</v>
      </c>
      <c r="G8" s="117">
        <f>E8*F8</f>
        <v>1500000</v>
      </c>
      <c r="H8" s="118">
        <v>1</v>
      </c>
      <c r="I8" s="119">
        <v>1500000</v>
      </c>
      <c r="J8" s="119"/>
      <c r="K8" s="119"/>
      <c r="L8" s="120"/>
      <c r="M8" s="120"/>
      <c r="N8" s="120"/>
      <c r="O8" s="119"/>
      <c r="P8" s="119"/>
      <c r="Q8" s="119"/>
      <c r="R8" s="119"/>
      <c r="S8" s="119"/>
      <c r="T8" s="119"/>
      <c r="U8" s="119">
        <f>SUM(I8:T8)</f>
        <v>1500000</v>
      </c>
      <c r="V8" s="119"/>
      <c r="W8" s="121">
        <f>SUM(U8,V8)</f>
        <v>1500000</v>
      </c>
      <c r="X8" s="52" t="str">
        <f t="shared" ref="X8:X21" si="0">IF(G8=W8,"○","×")</f>
        <v>○</v>
      </c>
    </row>
    <row r="9" spans="1:24" ht="20.100000000000001" customHeight="1">
      <c r="B9" s="13">
        <v>2</v>
      </c>
      <c r="C9" s="175" t="s">
        <v>54</v>
      </c>
      <c r="D9" s="176" t="s">
        <v>55</v>
      </c>
      <c r="E9" s="122">
        <v>2</v>
      </c>
      <c r="F9" s="123">
        <v>250000</v>
      </c>
      <c r="G9" s="117">
        <f t="shared" ref="G9:G18" si="1">E9*F9</f>
        <v>500000</v>
      </c>
      <c r="H9" s="118">
        <v>1</v>
      </c>
      <c r="I9" s="119">
        <v>500000</v>
      </c>
      <c r="J9" s="119"/>
      <c r="K9" s="119"/>
      <c r="L9" s="120"/>
      <c r="M9" s="120"/>
      <c r="N9" s="120"/>
      <c r="O9" s="119"/>
      <c r="P9" s="119"/>
      <c r="Q9" s="119"/>
      <c r="R9" s="119"/>
      <c r="S9" s="119"/>
      <c r="T9" s="119"/>
      <c r="U9" s="119">
        <f t="shared" ref="U9:U18" si="2">SUM(I9:T9)</f>
        <v>500000</v>
      </c>
      <c r="V9" s="119"/>
      <c r="W9" s="121">
        <f t="shared" ref="W9:W19" si="3">SUM(U9,V9)</f>
        <v>500000</v>
      </c>
      <c r="X9" s="52" t="str">
        <f t="shared" si="0"/>
        <v>○</v>
      </c>
    </row>
    <row r="10" spans="1:24" ht="20.100000000000001" customHeight="1">
      <c r="B10" s="13">
        <v>3</v>
      </c>
      <c r="C10" s="175" t="s">
        <v>63</v>
      </c>
      <c r="D10" s="176" t="s">
        <v>56</v>
      </c>
      <c r="E10" s="122">
        <v>1</v>
      </c>
      <c r="F10" s="123">
        <v>1500000</v>
      </c>
      <c r="G10" s="117">
        <f t="shared" si="1"/>
        <v>1500000</v>
      </c>
      <c r="H10" s="118">
        <v>2</v>
      </c>
      <c r="I10" s="119">
        <v>1500000</v>
      </c>
      <c r="J10" s="119"/>
      <c r="K10" s="119"/>
      <c r="L10" s="120"/>
      <c r="M10" s="120"/>
      <c r="N10" s="120"/>
      <c r="O10" s="119"/>
      <c r="P10" s="119"/>
      <c r="Q10" s="119"/>
      <c r="R10" s="119"/>
      <c r="S10" s="119"/>
      <c r="T10" s="119"/>
      <c r="U10" s="119">
        <f t="shared" si="2"/>
        <v>1500000</v>
      </c>
      <c r="V10" s="119"/>
      <c r="W10" s="121">
        <f t="shared" si="3"/>
        <v>1500000</v>
      </c>
      <c r="X10" s="52" t="str">
        <f t="shared" si="0"/>
        <v>○</v>
      </c>
    </row>
    <row r="11" spans="1:24" ht="20.100000000000001" customHeight="1">
      <c r="B11" s="13">
        <v>4</v>
      </c>
      <c r="C11" s="175" t="s">
        <v>69</v>
      </c>
      <c r="D11" s="176"/>
      <c r="E11" s="122">
        <v>1</v>
      </c>
      <c r="F11" s="123">
        <v>40000</v>
      </c>
      <c r="G11" s="117">
        <f t="shared" si="1"/>
        <v>40000</v>
      </c>
      <c r="H11" s="118">
        <v>3</v>
      </c>
      <c r="I11" s="119"/>
      <c r="J11" s="119">
        <v>40000</v>
      </c>
      <c r="K11" s="119"/>
      <c r="L11" s="120"/>
      <c r="M11" s="120"/>
      <c r="N11" s="120"/>
      <c r="O11" s="119"/>
      <c r="P11" s="119"/>
      <c r="Q11" s="119"/>
      <c r="R11" s="119"/>
      <c r="S11" s="119"/>
      <c r="T11" s="119"/>
      <c r="U11" s="119">
        <f t="shared" si="2"/>
        <v>40000</v>
      </c>
      <c r="V11" s="119"/>
      <c r="W11" s="121">
        <f t="shared" si="3"/>
        <v>40000</v>
      </c>
      <c r="X11" s="52" t="str">
        <f t="shared" si="0"/>
        <v>○</v>
      </c>
    </row>
    <row r="12" spans="1:24" ht="20.100000000000001" customHeight="1">
      <c r="B12" s="13">
        <v>5</v>
      </c>
      <c r="C12" s="175" t="s">
        <v>70</v>
      </c>
      <c r="D12" s="176"/>
      <c r="E12" s="122">
        <v>1</v>
      </c>
      <c r="F12" s="123">
        <v>20000</v>
      </c>
      <c r="G12" s="117">
        <f t="shared" si="1"/>
        <v>20000</v>
      </c>
      <c r="H12" s="118">
        <v>4</v>
      </c>
      <c r="I12" s="119"/>
      <c r="J12" s="119">
        <v>20000</v>
      </c>
      <c r="K12" s="119"/>
      <c r="L12" s="120"/>
      <c r="M12" s="120"/>
      <c r="N12" s="120"/>
      <c r="O12" s="119"/>
      <c r="P12" s="119"/>
      <c r="Q12" s="119"/>
      <c r="R12" s="119"/>
      <c r="S12" s="119"/>
      <c r="T12" s="119"/>
      <c r="U12" s="119">
        <f t="shared" si="2"/>
        <v>20000</v>
      </c>
      <c r="V12" s="119"/>
      <c r="W12" s="121">
        <f t="shared" si="3"/>
        <v>20000</v>
      </c>
      <c r="X12" s="52" t="str">
        <f t="shared" si="0"/>
        <v>○</v>
      </c>
    </row>
    <row r="13" spans="1:24" ht="20.100000000000001" customHeight="1">
      <c r="B13" s="13">
        <v>6</v>
      </c>
      <c r="C13" s="175" t="s">
        <v>57</v>
      </c>
      <c r="D13" s="176" t="s">
        <v>62</v>
      </c>
      <c r="E13" s="122">
        <v>5</v>
      </c>
      <c r="F13" s="123">
        <v>40000</v>
      </c>
      <c r="G13" s="117">
        <f t="shared" si="1"/>
        <v>200000</v>
      </c>
      <c r="H13" s="118">
        <v>5</v>
      </c>
      <c r="I13" s="119">
        <v>200000</v>
      </c>
      <c r="J13" s="119"/>
      <c r="K13" s="119"/>
      <c r="L13" s="120"/>
      <c r="M13" s="120"/>
      <c r="N13" s="120"/>
      <c r="O13" s="119"/>
      <c r="P13" s="119"/>
      <c r="Q13" s="119"/>
      <c r="R13" s="119"/>
      <c r="S13" s="119"/>
      <c r="T13" s="119"/>
      <c r="U13" s="119">
        <f t="shared" si="2"/>
        <v>200000</v>
      </c>
      <c r="V13" s="119"/>
      <c r="W13" s="121">
        <f t="shared" si="3"/>
        <v>200000</v>
      </c>
      <c r="X13" s="52" t="str">
        <f t="shared" si="0"/>
        <v>○</v>
      </c>
    </row>
    <row r="14" spans="1:24" ht="20.100000000000001" customHeight="1">
      <c r="B14" s="13">
        <v>7</v>
      </c>
      <c r="C14" s="175" t="s">
        <v>58</v>
      </c>
      <c r="D14" s="176"/>
      <c r="E14" s="122">
        <v>1</v>
      </c>
      <c r="F14" s="123">
        <v>10000</v>
      </c>
      <c r="G14" s="117">
        <f t="shared" si="1"/>
        <v>10000</v>
      </c>
      <c r="H14" s="118">
        <v>5</v>
      </c>
      <c r="I14" s="119"/>
      <c r="J14" s="119">
        <v>10000</v>
      </c>
      <c r="K14" s="119"/>
      <c r="L14" s="120"/>
      <c r="M14" s="120"/>
      <c r="N14" s="120"/>
      <c r="O14" s="119"/>
      <c r="P14" s="119"/>
      <c r="Q14" s="119"/>
      <c r="R14" s="119"/>
      <c r="S14" s="119"/>
      <c r="T14" s="119"/>
      <c r="U14" s="119">
        <f t="shared" si="2"/>
        <v>10000</v>
      </c>
      <c r="V14" s="119"/>
      <c r="W14" s="121">
        <f t="shared" si="3"/>
        <v>10000</v>
      </c>
      <c r="X14" s="52" t="str">
        <f t="shared" si="0"/>
        <v>○</v>
      </c>
    </row>
    <row r="15" spans="1:24" ht="68.25" customHeight="1">
      <c r="B15" s="13">
        <v>8</v>
      </c>
      <c r="C15" s="175" t="s">
        <v>68</v>
      </c>
      <c r="D15" s="177" t="s">
        <v>91</v>
      </c>
      <c r="E15" s="122">
        <v>25</v>
      </c>
      <c r="F15" s="123">
        <v>20000</v>
      </c>
      <c r="G15" s="117">
        <f t="shared" si="1"/>
        <v>500000</v>
      </c>
      <c r="H15" s="118">
        <v>5</v>
      </c>
      <c r="I15" s="119"/>
      <c r="J15" s="119">
        <v>500000</v>
      </c>
      <c r="K15" s="119"/>
      <c r="L15" s="120"/>
      <c r="M15" s="120"/>
      <c r="N15" s="120"/>
      <c r="O15" s="119"/>
      <c r="P15" s="119"/>
      <c r="Q15" s="119"/>
      <c r="R15" s="119"/>
      <c r="S15" s="119"/>
      <c r="T15" s="119"/>
      <c r="U15" s="119">
        <f t="shared" ref="U15" si="4">SUM(I15:T15)</f>
        <v>500000</v>
      </c>
      <c r="V15" s="119"/>
      <c r="W15" s="121">
        <f t="shared" si="3"/>
        <v>500000</v>
      </c>
      <c r="X15" s="52" t="str">
        <f t="shared" si="0"/>
        <v>○</v>
      </c>
    </row>
    <row r="16" spans="1:24" ht="68.25" customHeight="1">
      <c r="B16" s="13">
        <v>9</v>
      </c>
      <c r="C16" s="175" t="s">
        <v>59</v>
      </c>
      <c r="D16" s="177" t="s">
        <v>91</v>
      </c>
      <c r="E16" s="122">
        <v>20</v>
      </c>
      <c r="F16" s="123">
        <v>20000</v>
      </c>
      <c r="G16" s="117">
        <f t="shared" si="1"/>
        <v>400000</v>
      </c>
      <c r="H16" s="118">
        <v>5</v>
      </c>
      <c r="I16" s="119"/>
      <c r="J16" s="119">
        <v>400000</v>
      </c>
      <c r="K16" s="119"/>
      <c r="L16" s="120"/>
      <c r="M16" s="120"/>
      <c r="N16" s="120"/>
      <c r="O16" s="119"/>
      <c r="P16" s="119"/>
      <c r="Q16" s="119"/>
      <c r="R16" s="119"/>
      <c r="S16" s="119"/>
      <c r="T16" s="119"/>
      <c r="U16" s="119">
        <f t="shared" si="2"/>
        <v>400000</v>
      </c>
      <c r="V16" s="119"/>
      <c r="W16" s="121">
        <f t="shared" si="3"/>
        <v>400000</v>
      </c>
      <c r="X16" s="52" t="str">
        <f t="shared" si="0"/>
        <v>○</v>
      </c>
    </row>
    <row r="17" spans="2:24" ht="20.100000000000001" customHeight="1">
      <c r="B17" s="13">
        <v>10</v>
      </c>
      <c r="C17" s="175" t="s">
        <v>60</v>
      </c>
      <c r="D17" s="176"/>
      <c r="E17" s="122">
        <v>1</v>
      </c>
      <c r="F17" s="123">
        <v>100000</v>
      </c>
      <c r="G17" s="117">
        <f t="shared" si="1"/>
        <v>100000</v>
      </c>
      <c r="H17" s="118">
        <v>6</v>
      </c>
      <c r="I17" s="119"/>
      <c r="J17" s="119"/>
      <c r="K17" s="119"/>
      <c r="L17" s="120"/>
      <c r="M17" s="120"/>
      <c r="N17" s="120"/>
      <c r="O17" s="119"/>
      <c r="P17" s="119"/>
      <c r="Q17" s="119"/>
      <c r="R17" s="119"/>
      <c r="S17" s="119"/>
      <c r="T17" s="119"/>
      <c r="U17" s="119">
        <f t="shared" si="2"/>
        <v>0</v>
      </c>
      <c r="V17" s="119">
        <v>100000</v>
      </c>
      <c r="W17" s="121">
        <f t="shared" si="3"/>
        <v>100000</v>
      </c>
      <c r="X17" s="52" t="str">
        <f t="shared" si="0"/>
        <v>○</v>
      </c>
    </row>
    <row r="18" spans="2:24" ht="20.100000000000001" customHeight="1">
      <c r="B18" s="13">
        <v>11</v>
      </c>
      <c r="C18" s="175" t="s">
        <v>61</v>
      </c>
      <c r="D18" s="176"/>
      <c r="E18" s="122">
        <v>1</v>
      </c>
      <c r="F18" s="123">
        <v>20000</v>
      </c>
      <c r="G18" s="117">
        <f t="shared" si="1"/>
        <v>20000</v>
      </c>
      <c r="H18" s="118">
        <v>6</v>
      </c>
      <c r="I18" s="119"/>
      <c r="J18" s="119"/>
      <c r="K18" s="119"/>
      <c r="L18" s="120"/>
      <c r="M18" s="120"/>
      <c r="N18" s="120"/>
      <c r="O18" s="119"/>
      <c r="P18" s="119"/>
      <c r="Q18" s="119"/>
      <c r="R18" s="119"/>
      <c r="S18" s="119"/>
      <c r="T18" s="119"/>
      <c r="U18" s="119">
        <f t="shared" si="2"/>
        <v>0</v>
      </c>
      <c r="V18" s="119">
        <v>20000</v>
      </c>
      <c r="W18" s="121">
        <f t="shared" si="3"/>
        <v>20000</v>
      </c>
      <c r="X18" s="52" t="str">
        <f t="shared" si="0"/>
        <v>○</v>
      </c>
    </row>
    <row r="19" spans="2:24" ht="20.100000000000001" customHeight="1" thickBot="1">
      <c r="B19" s="66" t="s">
        <v>28</v>
      </c>
      <c r="C19" s="178"/>
      <c r="D19" s="178"/>
      <c r="E19" s="124"/>
      <c r="F19" s="125"/>
      <c r="G19" s="126">
        <f>SUM(G8:G18)</f>
        <v>4790000</v>
      </c>
      <c r="H19" s="127"/>
      <c r="I19" s="128">
        <f>SUM(I8:I18)</f>
        <v>3700000</v>
      </c>
      <c r="J19" s="128">
        <f>SUM(J8:J18)</f>
        <v>970000</v>
      </c>
      <c r="K19" s="128">
        <f>SUM(K8:K18)</f>
        <v>0</v>
      </c>
      <c r="L19" s="129"/>
      <c r="M19" s="129"/>
      <c r="N19" s="129"/>
      <c r="O19" s="128">
        <f t="shared" ref="O19:V19" si="5">SUM(O8:O18)</f>
        <v>0</v>
      </c>
      <c r="P19" s="128">
        <f t="shared" si="5"/>
        <v>0</v>
      </c>
      <c r="Q19" s="128">
        <f t="shared" si="5"/>
        <v>0</v>
      </c>
      <c r="R19" s="128">
        <f t="shared" si="5"/>
        <v>0</v>
      </c>
      <c r="S19" s="128">
        <f t="shared" si="5"/>
        <v>0</v>
      </c>
      <c r="T19" s="128">
        <f t="shared" si="5"/>
        <v>0</v>
      </c>
      <c r="U19" s="128">
        <f t="shared" si="5"/>
        <v>4670000</v>
      </c>
      <c r="V19" s="128">
        <f t="shared" si="5"/>
        <v>120000</v>
      </c>
      <c r="W19" s="130">
        <f t="shared" si="3"/>
        <v>4790000</v>
      </c>
      <c r="X19" s="75" t="str">
        <f t="shared" si="0"/>
        <v>○</v>
      </c>
    </row>
    <row r="20" spans="2:24" ht="20.100000000000001" customHeight="1">
      <c r="B20" s="364" t="s">
        <v>79</v>
      </c>
      <c r="C20" s="131" t="s">
        <v>29</v>
      </c>
      <c r="D20" s="179"/>
      <c r="E20" s="132"/>
      <c r="F20" s="133"/>
      <c r="G20" s="134">
        <v>200</v>
      </c>
      <c r="H20" s="135">
        <v>7</v>
      </c>
      <c r="I20" s="136"/>
      <c r="J20" s="136"/>
      <c r="K20" s="136"/>
      <c r="L20" s="137">
        <f>IF(G20="","",U20)</f>
        <v>194</v>
      </c>
      <c r="M20" s="136"/>
      <c r="N20" s="136"/>
      <c r="O20" s="136"/>
      <c r="P20" s="136"/>
      <c r="Q20" s="136"/>
      <c r="R20" s="136"/>
      <c r="S20" s="136"/>
      <c r="T20" s="136"/>
      <c r="U20" s="137">
        <f>IF(OR($U$19=0,G20=""),"",ROUNDDOWN(G20*$U$19/$W$19,0))</f>
        <v>194</v>
      </c>
      <c r="V20" s="137">
        <f>IF(U20="","",G20-U20)</f>
        <v>6</v>
      </c>
      <c r="W20" s="138">
        <f>SUM(U20,V20)</f>
        <v>200</v>
      </c>
      <c r="X20" s="110" t="str">
        <f t="shared" si="0"/>
        <v>○</v>
      </c>
    </row>
    <row r="21" spans="2:24" ht="20.100000000000001" customHeight="1">
      <c r="B21" s="365"/>
      <c r="C21" s="139" t="s">
        <v>31</v>
      </c>
      <c r="D21" s="154"/>
      <c r="E21" s="140"/>
      <c r="F21" s="141"/>
      <c r="G21" s="117">
        <v>95746</v>
      </c>
      <c r="H21" s="118">
        <v>8</v>
      </c>
      <c r="I21" s="120"/>
      <c r="J21" s="120"/>
      <c r="K21" s="120"/>
      <c r="L21" s="120"/>
      <c r="M21" s="119">
        <f>IF(G21="","",U21)</f>
        <v>93347</v>
      </c>
      <c r="N21" s="120"/>
      <c r="O21" s="120"/>
      <c r="P21" s="120"/>
      <c r="Q21" s="120"/>
      <c r="R21" s="120"/>
      <c r="S21" s="120"/>
      <c r="T21" s="120"/>
      <c r="U21" s="119">
        <f>IF(OR($U$19=0,G21=""),"",ROUNDDOWN(G21*$U$19/$W$19,0))</f>
        <v>93347</v>
      </c>
      <c r="V21" s="119">
        <f>IF(U21="","",G21-U21)</f>
        <v>2399</v>
      </c>
      <c r="W21" s="121">
        <f>SUM(U21,V21)</f>
        <v>95746</v>
      </c>
      <c r="X21" s="86" t="str">
        <f t="shared" si="0"/>
        <v>○</v>
      </c>
    </row>
    <row r="22" spans="2:24" ht="20.100000000000001" customHeight="1" thickBot="1">
      <c r="B22" s="366"/>
      <c r="C22" s="142" t="s">
        <v>32</v>
      </c>
      <c r="D22" s="180"/>
      <c r="E22" s="143"/>
      <c r="F22" s="144"/>
      <c r="G22" s="126">
        <v>76381</v>
      </c>
      <c r="H22" s="127">
        <v>9</v>
      </c>
      <c r="I22" s="129"/>
      <c r="J22" s="129"/>
      <c r="K22" s="129"/>
      <c r="L22" s="129"/>
      <c r="M22" s="129"/>
      <c r="N22" s="128">
        <f>IF(G22="","",U22)</f>
        <v>74467</v>
      </c>
      <c r="O22" s="129"/>
      <c r="P22" s="129"/>
      <c r="Q22" s="129"/>
      <c r="R22" s="129"/>
      <c r="S22" s="129"/>
      <c r="T22" s="129"/>
      <c r="U22" s="128">
        <f>IF(OR($U$19=0,G22=""),"",ROUNDDOWN(G22*$U$19/$W$19,0))</f>
        <v>74467</v>
      </c>
      <c r="V22" s="128">
        <f>IF(U22="","",G22-U22)</f>
        <v>1914</v>
      </c>
      <c r="W22" s="130">
        <f>SUM(U22,V22)</f>
        <v>76381</v>
      </c>
      <c r="X22" s="75" t="str">
        <f>IF(G22=W22,"○","×")</f>
        <v>○</v>
      </c>
    </row>
    <row r="23" spans="2:24" ht="20.100000000000001" customHeight="1">
      <c r="B23" s="99"/>
      <c r="C23" s="145" t="s">
        <v>77</v>
      </c>
      <c r="D23" s="146"/>
      <c r="E23" s="147"/>
      <c r="F23" s="148"/>
      <c r="G23" s="149">
        <v>500000</v>
      </c>
      <c r="H23" s="150">
        <v>10</v>
      </c>
      <c r="I23" s="151"/>
      <c r="J23" s="151"/>
      <c r="K23" s="151"/>
      <c r="L23" s="151"/>
      <c r="M23" s="151"/>
      <c r="N23" s="151"/>
      <c r="O23" s="151"/>
      <c r="P23" s="151"/>
      <c r="Q23" s="152">
        <f>IF(G23="","",U23)</f>
        <v>487472</v>
      </c>
      <c r="R23" s="151"/>
      <c r="S23" s="151"/>
      <c r="T23" s="151"/>
      <c r="U23" s="152">
        <f>IF(OR($U$21=0,G23=""),"",ROUNDDOWN(G23*$U$21/$W$21,0))</f>
        <v>487472</v>
      </c>
      <c r="V23" s="152">
        <f t="shared" ref="V23:V24" si="6">IF(U23="","",G23-U23)</f>
        <v>12528</v>
      </c>
      <c r="W23" s="153">
        <f t="shared" ref="W23" si="7">SUM(U23,V23)</f>
        <v>500000</v>
      </c>
      <c r="X23" s="65" t="str">
        <f t="shared" ref="X23:X24" si="8">IF(G23=W23,"○","×")</f>
        <v>○</v>
      </c>
    </row>
    <row r="24" spans="2:24" ht="20.100000000000001" customHeight="1">
      <c r="B24" s="55"/>
      <c r="C24" s="139" t="s">
        <v>78</v>
      </c>
      <c r="D24" s="154"/>
      <c r="E24" s="140"/>
      <c r="F24" s="141"/>
      <c r="G24" s="117">
        <v>800000</v>
      </c>
      <c r="H24" s="118">
        <v>11</v>
      </c>
      <c r="I24" s="120"/>
      <c r="J24" s="120"/>
      <c r="K24" s="120"/>
      <c r="L24" s="120"/>
      <c r="M24" s="120"/>
      <c r="N24" s="120"/>
      <c r="O24" s="120"/>
      <c r="P24" s="120"/>
      <c r="Q24" s="119">
        <f>IF(G24="","",U24)</f>
        <v>779955</v>
      </c>
      <c r="R24" s="120"/>
      <c r="S24" s="120"/>
      <c r="T24" s="120"/>
      <c r="U24" s="119">
        <f>IF(OR($U$21=0,G24=""),"",ROUNDDOWN(G24*$U$21/$W$21,0))</f>
        <v>779955</v>
      </c>
      <c r="V24" s="119">
        <f t="shared" si="6"/>
        <v>20045</v>
      </c>
      <c r="W24" s="121">
        <f>SUM(U24,V24)</f>
        <v>800000</v>
      </c>
      <c r="X24" s="53" t="str">
        <f t="shared" si="8"/>
        <v>○</v>
      </c>
    </row>
    <row r="25" spans="2:24" ht="20.100000000000001" customHeight="1" thickBot="1">
      <c r="B25" s="66" t="s">
        <v>28</v>
      </c>
      <c r="C25" s="155"/>
      <c r="D25" s="155"/>
      <c r="E25" s="156"/>
      <c r="F25" s="157"/>
      <c r="G25" s="126">
        <f>SUM(G20:G24)</f>
        <v>1472327</v>
      </c>
      <c r="H25" s="127"/>
      <c r="I25" s="128">
        <f>SUM(I20:I24)</f>
        <v>0</v>
      </c>
      <c r="J25" s="128">
        <f t="shared" ref="J25:T25" si="9">SUM(J20:J24)</f>
        <v>0</v>
      </c>
      <c r="K25" s="128">
        <f t="shared" si="9"/>
        <v>0</v>
      </c>
      <c r="L25" s="128">
        <f t="shared" si="9"/>
        <v>194</v>
      </c>
      <c r="M25" s="128">
        <f t="shared" si="9"/>
        <v>93347</v>
      </c>
      <c r="N25" s="128">
        <f t="shared" si="9"/>
        <v>74467</v>
      </c>
      <c r="O25" s="128">
        <f t="shared" si="9"/>
        <v>0</v>
      </c>
      <c r="P25" s="128">
        <f t="shared" si="9"/>
        <v>0</v>
      </c>
      <c r="Q25" s="128">
        <f>SUM(Q20:Q24)</f>
        <v>1267427</v>
      </c>
      <c r="R25" s="128">
        <f t="shared" si="9"/>
        <v>0</v>
      </c>
      <c r="S25" s="128">
        <f t="shared" si="9"/>
        <v>0</v>
      </c>
      <c r="T25" s="128">
        <f t="shared" si="9"/>
        <v>0</v>
      </c>
      <c r="U25" s="128">
        <f>SUM(U20:U24)</f>
        <v>1435435</v>
      </c>
      <c r="V25" s="128">
        <f>SUM(V20:V24)</f>
        <v>36892</v>
      </c>
      <c r="W25" s="128">
        <f>SUM(W20:W24)</f>
        <v>1472327</v>
      </c>
      <c r="X25" s="75" t="str">
        <f>IF(G25=W25,"○","×")</f>
        <v>○</v>
      </c>
    </row>
    <row r="26" spans="2:24" ht="20.100000000000001" customHeight="1">
      <c r="B26" s="76" t="s">
        <v>33</v>
      </c>
      <c r="C26" s="158"/>
      <c r="D26" s="158"/>
      <c r="E26" s="159"/>
      <c r="F26" s="160"/>
      <c r="G26" s="161">
        <f>G19+G25</f>
        <v>6262327</v>
      </c>
      <c r="H26" s="150"/>
      <c r="I26" s="162">
        <f t="shared" ref="I26:V26" si="10">I19+I25</f>
        <v>3700000</v>
      </c>
      <c r="J26" s="162">
        <f t="shared" si="10"/>
        <v>970000</v>
      </c>
      <c r="K26" s="162">
        <f t="shared" si="10"/>
        <v>0</v>
      </c>
      <c r="L26" s="162">
        <f t="shared" si="10"/>
        <v>194</v>
      </c>
      <c r="M26" s="162">
        <f t="shared" si="10"/>
        <v>93347</v>
      </c>
      <c r="N26" s="162">
        <f t="shared" si="10"/>
        <v>74467</v>
      </c>
      <c r="O26" s="162">
        <f t="shared" si="10"/>
        <v>0</v>
      </c>
      <c r="P26" s="162">
        <f t="shared" si="10"/>
        <v>0</v>
      </c>
      <c r="Q26" s="162">
        <f>Q19+Q25</f>
        <v>1267427</v>
      </c>
      <c r="R26" s="162">
        <f t="shared" si="10"/>
        <v>0</v>
      </c>
      <c r="S26" s="162">
        <f t="shared" si="10"/>
        <v>0</v>
      </c>
      <c r="T26" s="162">
        <f t="shared" si="10"/>
        <v>0</v>
      </c>
      <c r="U26" s="152">
        <f>U19+U25</f>
        <v>6105435</v>
      </c>
      <c r="V26" s="152">
        <f t="shared" si="10"/>
        <v>156892</v>
      </c>
      <c r="W26" s="153">
        <f>SUM(U26,V26)</f>
        <v>6262327</v>
      </c>
      <c r="X26" s="65" t="str">
        <f>IF(G26=W26,"○","×")</f>
        <v>○</v>
      </c>
    </row>
    <row r="27" spans="2:24" ht="20.100000000000001" customHeight="1">
      <c r="B27" s="19"/>
      <c r="C27" s="20"/>
      <c r="D27" s="41"/>
      <c r="E27" s="42"/>
      <c r="F27" s="41"/>
      <c r="G27" s="43"/>
      <c r="H27" s="41"/>
      <c r="I27" s="44"/>
      <c r="J27" s="44"/>
      <c r="K27" s="44"/>
      <c r="L27" s="44"/>
      <c r="M27" s="97" t="s">
        <v>82</v>
      </c>
      <c r="N27" s="152">
        <f>SUM(I26:N26)</f>
        <v>4838008</v>
      </c>
      <c r="O27" s="44"/>
      <c r="P27" s="98" t="s">
        <v>81</v>
      </c>
      <c r="Q27" s="152">
        <f>SUM(I26:Q26)</f>
        <v>6105435</v>
      </c>
      <c r="R27" s="44"/>
      <c r="S27" s="44"/>
      <c r="T27" s="44"/>
      <c r="U27" s="44"/>
      <c r="V27" s="97" t="s">
        <v>80</v>
      </c>
      <c r="W27" s="121">
        <f>IF(別紙2!E8="消費税抜き",0,ROUNDDOWN(W26*0.1,0))</f>
        <v>626232</v>
      </c>
    </row>
    <row r="28" spans="2:24" ht="20.100000000000001" customHeight="1">
      <c r="V28" s="96" t="s">
        <v>33</v>
      </c>
      <c r="W28" s="121">
        <f>W26+W27</f>
        <v>6888559</v>
      </c>
    </row>
    <row r="29" spans="2:24" ht="18" customHeight="1"/>
    <row r="30" spans="2:24" ht="18" customHeight="1"/>
  </sheetData>
  <mergeCells count="24">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 ref="B20:B22"/>
    <mergeCell ref="S6:S7"/>
    <mergeCell ref="X4:X7"/>
    <mergeCell ref="I6:N6"/>
    <mergeCell ref="O6:O7"/>
    <mergeCell ref="P6:P7"/>
    <mergeCell ref="Q6:Q7"/>
    <mergeCell ref="R6:R7"/>
  </mergeCells>
  <phoneticPr fontId="13"/>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【複数施設の申請の場合】集計表</vt:lpstr>
      <vt:lpstr>別紙2</vt:lpstr>
      <vt:lpstr>経費内訳表</vt:lpstr>
      <vt:lpstr>経費内訳表 (記入例)</vt:lpstr>
      <vt:lpstr>【複数施設の申請の場合】集計表!Print_Area</vt:lpstr>
      <vt:lpstr>経費内訳表!Print_Area</vt:lpstr>
      <vt:lpstr>'経費内訳表 (記入例)'!Print_Area</vt:lpstr>
      <vt:lpstr>別紙2!Print_Area</vt:lpstr>
      <vt:lpstr>【複数施設の申請の場合】集計表!Print_Titles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2022-04-11T09:12:04Z</dcterms:modified>
</cp:coreProperties>
</file>